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月別集計" sheetId="1" state="visible" r:id="rId1"/>
    <sheet xmlns:r="http://schemas.openxmlformats.org/officeDocument/2006/relationships" name="担当者マスタ" sheetId="2" state="visible" r:id="rId2"/>
    <sheet xmlns:r="http://schemas.openxmlformats.org/officeDocument/2006/relationships" name="売上明細" sheetId="3" state="visible" r:id="rId3"/>
  </sheets>
  <definedNames>
    <definedName name="_xlnm._FilterDatabase" localSheetId="2" hidden="1">'売上明細'!$A$1:$I$180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/mm/dd"/>
    <numFmt numFmtId="166" formatCode="0.0%"/>
  </numFmts>
  <fonts count="7">
    <font>
      <name val="Calibri"/>
      <family val="2"/>
      <color theme="1"/>
      <sz val="11"/>
      <scheme val="minor"/>
    </font>
    <font>
      <name val="Yu Gothic"/>
      <b val="1"/>
      <sz val="16"/>
    </font>
    <font>
      <name val="Yu Gothic"/>
      <color rgb="00667085"/>
      <sz val="10"/>
    </font>
    <font>
      <name val="Yu Gothic"/>
      <b val="1"/>
      <sz val="13"/>
    </font>
    <font>
      <name val="Yu Gothic"/>
      <sz val="11"/>
    </font>
    <font>
      <name val="Yu Gothic"/>
      <b val="1"/>
      <color rgb="00FFFFFF"/>
    </font>
    <font>
      <name val="Yu Gothic"/>
      <b val="1"/>
    </font>
  </fonts>
  <fills count="4">
    <fill>
      <patternFill/>
    </fill>
    <fill>
      <patternFill patternType="gray125"/>
    </fill>
    <fill>
      <patternFill patternType="solid">
        <fgColor rgb="003B5BDB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E4E7EC"/>
      </left>
      <right style="thin">
        <color rgb="00E4E7EC"/>
      </right>
      <top style="thin">
        <color rgb="00E4E7EC"/>
      </top>
      <bottom style="thin">
        <color rgb="00E4E7EC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5" fillId="2" borderId="1" applyAlignment="1" pivotButton="0" quotePrefix="0" xfId="0">
      <alignment horizontal="center"/>
    </xf>
    <xf numFmtId="3" fontId="5" fillId="2" borderId="1" applyAlignment="1" pivotButton="0" quotePrefix="0" xfId="0">
      <alignment horizontal="center"/>
    </xf>
    <xf numFmtId="166" fontId="5" fillId="2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pivotButton="0" quotePrefix="0" xfId="0"/>
    <xf numFmtId="166" fontId="4" fillId="0" borderId="1" pivotButton="0" quotePrefix="0" xfId="0"/>
    <xf numFmtId="0" fontId="6" fillId="3" borderId="1" pivotButton="0" quotePrefix="0" xfId="0"/>
    <xf numFmtId="3" fontId="6" fillId="3" borderId="1" pivotButton="0" quotePrefix="0" xfId="0"/>
    <xf numFmtId="166" fontId="6" fillId="3" borderId="1" pivotButton="0" quotePrefix="0" xfId="0"/>
    <xf numFmtId="0" fontId="3" fillId="0" borderId="0" pivotButton="0" quotePrefix="0" xfId="0"/>
    <xf numFmtId="0" fontId="5" fillId="2" borderId="0" pivotButton="0" quotePrefix="0" xfId="0"/>
    <xf numFmtId="165" fontId="4" fillId="0" borderId="0" pivotButton="0" quotePrefix="0" xfId="0"/>
    <xf numFmtId="3" fontId="4" fillId="0" borderId="0" pivotButton="0" quotePrefix="0" xfId="0"/>
  </cellXfs>
  <cellStyles count="1">
    <cellStyle name="Normal" xfId="0" builtinId="0" hidden="0"/>
  </cellStyles>
  <dxfs count="2">
    <dxf>
      <font>
        <b val="1"/>
        <color rgb="00B42318"/>
      </font>
    </dxf>
    <dxf>
      <font>
        <b val="1"/>
        <color rgb="00067647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店舗別の月別売上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'月別集計'!B4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'月別集計'!$A$5:$A$7</f>
            </numRef>
          </cat>
          <val>
            <numRef>
              <f>'月別集計'!$B$5:$B$7</f>
            </numRef>
          </val>
        </ser>
        <ser>
          <idx val="1"/>
          <order val="1"/>
          <tx>
            <strRef>
              <f>'月別集計'!C4</f>
            </strRef>
          </tx>
          <spPr>
            <a:ln xmlns:a="http://schemas.openxmlformats.org/drawingml/2006/main">
              <a:prstDash val="solid"/>
            </a:ln>
          </spPr>
          <cat>
            <numRef>
              <f>'月別集計'!$A$5:$A$7</f>
            </numRef>
          </cat>
          <val>
            <numRef>
              <f>'月別集計'!$C$5:$C$7</f>
            </numRef>
          </val>
        </ser>
        <ser>
          <idx val="2"/>
          <order val="2"/>
          <tx>
            <strRef>
              <f>'月別集計'!D4</f>
            </strRef>
          </tx>
          <spPr>
            <a:ln xmlns:a="http://schemas.openxmlformats.org/drawingml/2006/main">
              <a:prstDash val="solid"/>
            </a:ln>
          </spPr>
          <cat>
            <numRef>
              <f>'月別集計'!$A$5:$A$7</f>
            </numRef>
          </cat>
          <val>
            <numRef>
              <f>'月別集計'!$D$5:$D$7</f>
            </numRef>
          </val>
        </ser>
        <gapWidth val="150"/>
        <overlap val="-1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3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13" customWidth="1" min="4" max="4"/>
    <col width="14" customWidth="1" min="5" max="5"/>
    <col width="20" customWidth="1" min="6" max="6"/>
    <col width="12" customWidth="1" min="7" max="7"/>
  </cols>
  <sheetData>
    <row r="1">
      <c r="A1" s="1" t="inlineStr">
        <is>
          <t>店舗別・月別 売上集計（2026年7〜9月）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※売上明細シートに入力すると自動で更新されます（架空のデータ）</t>
        </is>
      </c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n"/>
      <c r="D3" s="2" t="n"/>
      <c r="E3" s="2" t="n"/>
      <c r="F3" s="2" t="n"/>
      <c r="G3" s="2" t="n"/>
    </row>
    <row r="4">
      <c r="A4" s="4" t="inlineStr">
        <is>
          <t>店舗</t>
        </is>
      </c>
      <c r="B4" s="5" t="inlineStr">
        <is>
          <t>7月</t>
        </is>
      </c>
      <c r="C4" s="5" t="inlineStr">
        <is>
          <t>8月</t>
        </is>
      </c>
      <c r="D4" s="5" t="inlineStr">
        <is>
          <t>9月</t>
        </is>
      </c>
      <c r="E4" s="5" t="inlineStr">
        <is>
          <t>合計</t>
        </is>
      </c>
      <c r="F4" s="6" t="inlineStr">
        <is>
          <t>前月比（9月/8月）</t>
        </is>
      </c>
      <c r="G4" s="6" t="inlineStr">
        <is>
          <t>構成比</t>
        </is>
      </c>
    </row>
    <row r="5">
      <c r="A5" s="7" t="inlineStr">
        <is>
          <t>栄店</t>
        </is>
      </c>
      <c r="B5" s="8">
        <f>SUMIFS(売上明細!$I:$I,売上明細!$D:$D,$A5,売上明細!$A:$A,"&gt;="&amp;DATE(2026,7,1),売上明細!$A:$A,"&lt;="&amp;EOMONTH(DATE(2026,7,1),0))</f>
        <v/>
      </c>
      <c r="C5" s="8">
        <f>SUMIFS(売上明細!$I:$I,売上明細!$D:$D,$A5,売上明細!$A:$A,"&gt;="&amp;DATE(2026,8,1),売上明細!$A:$A,"&lt;="&amp;EOMONTH(DATE(2026,8,1),0))</f>
        <v/>
      </c>
      <c r="D5" s="8">
        <f>SUMIFS(売上明細!$I:$I,売上明細!$D:$D,$A5,売上明細!$A:$A,"&gt;="&amp;DATE(2026,9,1),売上明細!$A:$A,"&lt;="&amp;EOMONTH(DATE(2026,9,1),0))</f>
        <v/>
      </c>
      <c r="E5" s="8">
        <f>SUM(B5:D5)</f>
        <v/>
      </c>
      <c r="F5" s="9">
        <f>IFERROR(D5/C5-1,"-")</f>
        <v/>
      </c>
      <c r="G5" s="9">
        <f>E5/$E$8</f>
        <v/>
      </c>
    </row>
    <row r="6">
      <c r="A6" s="7" t="inlineStr">
        <is>
          <t>金山店</t>
        </is>
      </c>
      <c r="B6" s="8">
        <f>SUMIFS(売上明細!$I:$I,売上明細!$D:$D,$A6,売上明細!$A:$A,"&gt;="&amp;DATE(2026,7,1),売上明細!$A:$A,"&lt;="&amp;EOMONTH(DATE(2026,7,1),0))</f>
        <v/>
      </c>
      <c r="C6" s="8">
        <f>SUMIFS(売上明細!$I:$I,売上明細!$D:$D,$A6,売上明細!$A:$A,"&gt;="&amp;DATE(2026,8,1),売上明細!$A:$A,"&lt;="&amp;EOMONTH(DATE(2026,8,1),0))</f>
        <v/>
      </c>
      <c r="D6" s="8">
        <f>SUMIFS(売上明細!$I:$I,売上明細!$D:$D,$A6,売上明細!$A:$A,"&gt;="&amp;DATE(2026,9,1),売上明細!$A:$A,"&lt;="&amp;EOMONTH(DATE(2026,9,1),0))</f>
        <v/>
      </c>
      <c r="E6" s="8">
        <f>SUM(B6:D6)</f>
        <v/>
      </c>
      <c r="F6" s="9">
        <f>IFERROR(D6/C6-1,"-")</f>
        <v/>
      </c>
      <c r="G6" s="9">
        <f>E6/$E$8</f>
        <v/>
      </c>
    </row>
    <row r="7">
      <c r="A7" s="7" t="inlineStr">
        <is>
          <t>大須店</t>
        </is>
      </c>
      <c r="B7" s="8">
        <f>SUMIFS(売上明細!$I:$I,売上明細!$D:$D,$A7,売上明細!$A:$A,"&gt;="&amp;DATE(2026,7,1),売上明細!$A:$A,"&lt;="&amp;EOMONTH(DATE(2026,7,1),0))</f>
        <v/>
      </c>
      <c r="C7" s="8">
        <f>SUMIFS(売上明細!$I:$I,売上明細!$D:$D,$A7,売上明細!$A:$A,"&gt;="&amp;DATE(2026,8,1),売上明細!$A:$A,"&lt;="&amp;EOMONTH(DATE(2026,8,1),0))</f>
        <v/>
      </c>
      <c r="D7" s="8">
        <f>SUMIFS(売上明細!$I:$I,売上明細!$D:$D,$A7,売上明細!$A:$A,"&gt;="&amp;DATE(2026,9,1),売上明細!$A:$A,"&lt;="&amp;EOMONTH(DATE(2026,9,1),0))</f>
        <v/>
      </c>
      <c r="E7" s="8">
        <f>SUM(B7:D7)</f>
        <v/>
      </c>
      <c r="F7" s="9">
        <f>IFERROR(D7/C7-1,"-")</f>
        <v/>
      </c>
      <c r="G7" s="9">
        <f>E7/$E$8</f>
        <v/>
      </c>
    </row>
    <row r="8">
      <c r="A8" s="10" t="inlineStr">
        <is>
          <t>合計</t>
        </is>
      </c>
      <c r="B8" s="11">
        <f>SUM(B5:B7)</f>
        <v/>
      </c>
      <c r="C8" s="11">
        <f>SUM(C5:C7)</f>
        <v/>
      </c>
      <c r="D8" s="11">
        <f>SUM(D5:D7)</f>
        <v/>
      </c>
      <c r="E8" s="11">
        <f>SUM(E5:E7)</f>
        <v/>
      </c>
      <c r="F8" s="12">
        <f>IFERROR(D8/C8-1,"-")</f>
        <v/>
      </c>
      <c r="G8" s="12">
        <f>E8/$E$8</f>
        <v/>
      </c>
    </row>
    <row r="9">
      <c r="A9" s="2" t="n"/>
      <c r="B9" s="2" t="n"/>
      <c r="C9" s="2" t="n"/>
      <c r="D9" s="2" t="n"/>
      <c r="E9" s="2" t="n"/>
      <c r="F9" s="2" t="n"/>
      <c r="G9" s="2" t="n"/>
    </row>
    <row r="10">
      <c r="A10" s="2" t="n"/>
      <c r="B10" s="2" t="n"/>
      <c r="C10" s="2" t="n"/>
      <c r="D10" s="2" t="n"/>
      <c r="E10" s="2" t="n"/>
      <c r="F10" s="2" t="n"/>
      <c r="G10" s="2" t="n"/>
    </row>
    <row r="11">
      <c r="A11" s="13" t="inlineStr">
        <is>
          <t>分類別の売上と平均単価</t>
        </is>
      </c>
      <c r="B11" s="2" t="n"/>
      <c r="C11" s="2" t="n"/>
      <c r="D11" s="2" t="n"/>
      <c r="E11" s="2" t="n"/>
      <c r="F11" s="2" t="n"/>
      <c r="G11" s="2" t="n"/>
    </row>
    <row r="12">
      <c r="A12" s="4" t="inlineStr">
        <is>
          <t>分類</t>
        </is>
      </c>
      <c r="B12" s="4" t="inlineStr">
        <is>
          <t>売上</t>
        </is>
      </c>
      <c r="C12" s="4" t="inlineStr">
        <is>
          <t>販売数</t>
        </is>
      </c>
      <c r="D12" s="4" t="inlineStr">
        <is>
          <t>平均単価（売上÷数）</t>
        </is>
      </c>
      <c r="E12" s="2" t="n"/>
      <c r="F12" s="2" t="n"/>
      <c r="G12" s="2" t="n"/>
    </row>
    <row r="13">
      <c r="A13" s="7" t="inlineStr">
        <is>
          <t>ドリンク</t>
        </is>
      </c>
      <c r="B13" s="8">
        <f>SUMIFS(売上明細!$I:$I,売上明細!$F:$F,A13)</f>
        <v/>
      </c>
      <c r="C13" s="8">
        <f>SUMIFS(売上明細!$H:$H,売上明細!$F:$F,A13)</f>
        <v/>
      </c>
      <c r="D13" s="8">
        <f>IFERROR(B13/C13,0)</f>
        <v/>
      </c>
      <c r="E13" s="2" t="n"/>
      <c r="F13" s="2" t="n"/>
      <c r="G13" s="2" t="n"/>
    </row>
    <row r="14">
      <c r="A14" s="7" t="inlineStr">
        <is>
          <t>スイーツ</t>
        </is>
      </c>
      <c r="B14" s="8">
        <f>SUMIFS(売上明細!$I:$I,売上明細!$F:$F,A14)</f>
        <v/>
      </c>
      <c r="C14" s="8">
        <f>SUMIFS(売上明細!$H:$H,売上明細!$F:$F,A14)</f>
        <v/>
      </c>
      <c r="D14" s="8">
        <f>IFERROR(B14/C14,0)</f>
        <v/>
      </c>
      <c r="E14" s="2" t="n"/>
      <c r="F14" s="2" t="n"/>
      <c r="G14" s="2" t="n"/>
    </row>
    <row r="15">
      <c r="A15" s="7" t="inlineStr">
        <is>
          <t>フード</t>
        </is>
      </c>
      <c r="B15" s="8">
        <f>SUMIFS(売上明細!$I:$I,売上明細!$F:$F,A15)</f>
        <v/>
      </c>
      <c r="C15" s="8">
        <f>SUMIFS(売上明細!$H:$H,売上明細!$F:$F,A15)</f>
        <v/>
      </c>
      <c r="D15" s="8">
        <f>IFERROR(B15/C15,0)</f>
        <v/>
      </c>
      <c r="E15" s="2" t="n"/>
      <c r="F15" s="2" t="n"/>
      <c r="G15" s="2" t="n"/>
    </row>
    <row r="16">
      <c r="A16" s="2" t="n"/>
      <c r="B16" s="2" t="n"/>
      <c r="C16" s="2" t="n"/>
      <c r="D16" s="2" t="n"/>
      <c r="E16" s="2" t="n"/>
      <c r="F16" s="2" t="n"/>
      <c r="G16" s="2" t="n"/>
    </row>
    <row r="17">
      <c r="A17" s="2" t="n"/>
      <c r="B17" s="2" t="n"/>
      <c r="C17" s="2" t="n"/>
      <c r="D17" s="2" t="n"/>
      <c r="E17" s="2" t="n"/>
      <c r="F17" s="2" t="n"/>
      <c r="G17" s="2" t="n"/>
    </row>
    <row r="18">
      <c r="A18" s="13" t="inlineStr">
        <is>
          <t>担当者別の売上ランキング</t>
        </is>
      </c>
      <c r="B18" s="2" t="n"/>
      <c r="C18" s="2" t="n"/>
      <c r="D18" s="2" t="n"/>
      <c r="E18" s="2" t="n"/>
      <c r="F18" s="2" t="n"/>
      <c r="G18" s="2" t="n"/>
    </row>
    <row r="19">
      <c r="A19" s="4" t="inlineStr">
        <is>
          <t>順位</t>
        </is>
      </c>
      <c r="B19" s="4" t="inlineStr">
        <is>
          <t>担当者</t>
        </is>
      </c>
      <c r="C19" s="4" t="inlineStr">
        <is>
          <t>売上</t>
        </is>
      </c>
      <c r="D19" s="2" t="n"/>
      <c r="E19" s="2" t="n"/>
      <c r="F19" s="2" t="n"/>
      <c r="G19" s="2" t="n"/>
    </row>
    <row r="20">
      <c r="A20" s="7" t="n">
        <v>1</v>
      </c>
      <c r="B20" s="7">
        <f>INDEX(担当者マスタ!$B$2:$B$7,MATCH(C20,担当者マスタ!$I$2:$I$7,0))</f>
        <v/>
      </c>
      <c r="C20" s="8">
        <f>LARGE(担当者マスタ!$I$2:$I$7,A20)</f>
        <v/>
      </c>
      <c r="D20" s="2" t="n"/>
      <c r="E20" s="2" t="n"/>
      <c r="F20" s="2" t="n"/>
      <c r="G20" s="2" t="n"/>
    </row>
    <row r="21">
      <c r="A21" s="7" t="n">
        <v>2</v>
      </c>
      <c r="B21" s="7">
        <f>INDEX(担当者マスタ!$B$2:$B$7,MATCH(C21,担当者マスタ!$I$2:$I$7,0))</f>
        <v/>
      </c>
      <c r="C21" s="8">
        <f>LARGE(担当者マスタ!$I$2:$I$7,A21)</f>
        <v/>
      </c>
      <c r="D21" s="2" t="n"/>
      <c r="E21" s="2" t="n"/>
      <c r="F21" s="2" t="n"/>
      <c r="G21" s="2" t="n"/>
    </row>
    <row r="22">
      <c r="A22" s="7" t="n">
        <v>3</v>
      </c>
      <c r="B22" s="7">
        <f>INDEX(担当者マスタ!$B$2:$B$7,MATCH(C22,担当者マスタ!$I$2:$I$7,0))</f>
        <v/>
      </c>
      <c r="C22" s="8">
        <f>LARGE(担当者マスタ!$I$2:$I$7,A22)</f>
        <v/>
      </c>
      <c r="D22" s="2" t="n"/>
      <c r="E22" s="2" t="n"/>
      <c r="F22" s="2" t="n"/>
      <c r="G22" s="2" t="n"/>
    </row>
    <row r="23">
      <c r="A23" s="7" t="n">
        <v>4</v>
      </c>
      <c r="B23" s="7">
        <f>INDEX(担当者マスタ!$B$2:$B$7,MATCH(C23,担当者マスタ!$I$2:$I$7,0))</f>
        <v/>
      </c>
      <c r="C23" s="8">
        <f>LARGE(担当者マスタ!$I$2:$I$7,A23)</f>
        <v/>
      </c>
      <c r="D23" s="2" t="n"/>
      <c r="E23" s="2" t="n"/>
      <c r="F23" s="2" t="n"/>
      <c r="G23" s="2" t="n"/>
    </row>
    <row r="24">
      <c r="A24" s="7" t="n">
        <v>5</v>
      </c>
      <c r="B24" s="7">
        <f>INDEX(担当者マスタ!$B$2:$B$7,MATCH(C24,担当者マスタ!$I$2:$I$7,0))</f>
        <v/>
      </c>
      <c r="C24" s="8">
        <f>LARGE(担当者マスタ!$I$2:$I$7,A24)</f>
        <v/>
      </c>
      <c r="D24" s="2" t="n"/>
      <c r="E24" s="2" t="n"/>
      <c r="F24" s="2" t="n"/>
      <c r="G24" s="2" t="n"/>
    </row>
    <row r="25">
      <c r="A25" s="7" t="n">
        <v>6</v>
      </c>
      <c r="B25" s="7">
        <f>INDEX(担当者マスタ!$B$2:$B$7,MATCH(C25,担当者マスタ!$I$2:$I$7,0))</f>
        <v/>
      </c>
      <c r="C25" s="8">
        <f>LARGE(担当者マスタ!$I$2:$I$7,A25)</f>
        <v/>
      </c>
      <c r="D25" s="2" t="n"/>
      <c r="E25" s="2" t="n"/>
      <c r="F25" s="2" t="n"/>
      <c r="G25" s="2" t="n"/>
    </row>
  </sheetData>
  <conditionalFormatting sqref="F5:F7">
    <cfRule type="cellIs" priority="1" operator="lessThan" dxfId="0">
      <formula>0</formula>
    </cfRule>
    <cfRule type="cellIs" priority="2" operator="greaterThanOrEqual" dxfId="1">
      <formula>0</formula>
    </cfRule>
  </conditionalFormatting>
  <conditionalFormatting sqref="C20:C25">
    <cfRule type="colorScale" priority="3">
      <colorScale>
        <cfvo type="min"/>
        <cfvo type="max"/>
        <color rgb="00FFFFFF"/>
        <color rgb="00A5B4FC"/>
      </colorScale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9" customWidth="1" min="3" max="3"/>
    <col width="2" customWidth="1" min="4" max="4"/>
    <col width="18" customWidth="1" min="5" max="5"/>
    <col width="10" customWidth="1" min="6" max="6"/>
    <col width="8" customWidth="1" min="7" max="7"/>
    <col width="2" customWidth="1" min="8" max="8"/>
    <col width="14" customWidth="1" min="9" max="9"/>
  </cols>
  <sheetData>
    <row r="1">
      <c r="A1" s="14" t="inlineStr">
        <is>
          <t>担当者ID</t>
        </is>
      </c>
      <c r="B1" s="14" t="inlineStr">
        <is>
          <t>氏名</t>
        </is>
      </c>
      <c r="C1" s="14" t="inlineStr">
        <is>
          <t>店舗</t>
        </is>
      </c>
      <c r="D1" s="2" t="n"/>
      <c r="E1" s="14" t="inlineStr">
        <is>
          <t>商品</t>
        </is>
      </c>
      <c r="F1" s="14" t="inlineStr">
        <is>
          <t>分類</t>
        </is>
      </c>
      <c r="G1" s="14" t="inlineStr">
        <is>
          <t>単価</t>
        </is>
      </c>
      <c r="H1" s="2" t="n"/>
      <c r="I1" s="14" t="inlineStr">
        <is>
          <t>売上（集計用）</t>
        </is>
      </c>
    </row>
    <row r="2">
      <c r="A2" s="2" t="inlineStr">
        <is>
          <t>S01</t>
        </is>
      </c>
      <c r="B2" s="2" t="inlineStr">
        <is>
          <t>森</t>
        </is>
      </c>
      <c r="C2" s="2" t="inlineStr">
        <is>
          <t>栄店</t>
        </is>
      </c>
      <c r="D2" s="2" t="n"/>
      <c r="E2" s="2" t="inlineStr">
        <is>
          <t>ブレンドコーヒー</t>
        </is>
      </c>
      <c r="F2" s="2" t="inlineStr">
        <is>
          <t>ドリンク</t>
        </is>
      </c>
      <c r="G2" s="2" t="n">
        <v>480</v>
      </c>
      <c r="H2" s="2" t="n"/>
      <c r="I2" s="2">
        <f>SUMIFS(売上明細!$I:$I,売上明細!$B:$B,A2)</f>
        <v/>
      </c>
    </row>
    <row r="3">
      <c r="A3" s="2" t="inlineStr">
        <is>
          <t>S02</t>
        </is>
      </c>
      <c r="B3" s="2" t="inlineStr">
        <is>
          <t>川口</t>
        </is>
      </c>
      <c r="C3" s="2" t="inlineStr">
        <is>
          <t>栄店</t>
        </is>
      </c>
      <c r="D3" s="2" t="n"/>
      <c r="E3" s="2" t="inlineStr">
        <is>
          <t>カフェラテ</t>
        </is>
      </c>
      <c r="F3" s="2" t="inlineStr">
        <is>
          <t>ドリンク</t>
        </is>
      </c>
      <c r="G3" s="2" t="n">
        <v>560</v>
      </c>
      <c r="H3" s="2" t="n"/>
      <c r="I3" s="2">
        <f>SUMIFS(売上明細!$I:$I,売上明細!$B:$B,A3)</f>
        <v/>
      </c>
    </row>
    <row r="4">
      <c r="A4" s="2" t="inlineStr">
        <is>
          <t>S03</t>
        </is>
      </c>
      <c r="B4" s="2" t="inlineStr">
        <is>
          <t>野村</t>
        </is>
      </c>
      <c r="C4" s="2" t="inlineStr">
        <is>
          <t>金山店</t>
        </is>
      </c>
      <c r="D4" s="2" t="n"/>
      <c r="E4" s="2" t="inlineStr">
        <is>
          <t>季節のパフェ</t>
        </is>
      </c>
      <c r="F4" s="2" t="inlineStr">
        <is>
          <t>スイーツ</t>
        </is>
      </c>
      <c r="G4" s="2" t="n">
        <v>980</v>
      </c>
      <c r="H4" s="2" t="n"/>
      <c r="I4" s="2">
        <f>SUMIFS(売上明細!$I:$I,売上明細!$B:$B,A4)</f>
        <v/>
      </c>
    </row>
    <row r="5">
      <c r="A5" s="2" t="inlineStr">
        <is>
          <t>S04</t>
        </is>
      </c>
      <c r="B5" s="2" t="inlineStr">
        <is>
          <t>早川</t>
        </is>
      </c>
      <c r="C5" s="2" t="inlineStr">
        <is>
          <t>金山店</t>
        </is>
      </c>
      <c r="D5" s="2" t="n"/>
      <c r="E5" s="2" t="inlineStr">
        <is>
          <t>チーズケーキ</t>
        </is>
      </c>
      <c r="F5" s="2" t="inlineStr">
        <is>
          <t>スイーツ</t>
        </is>
      </c>
      <c r="G5" s="2" t="n">
        <v>520</v>
      </c>
      <c r="H5" s="2" t="n"/>
      <c r="I5" s="2">
        <f>SUMIFS(売上明細!$I:$I,売上明細!$B:$B,A5)</f>
        <v/>
      </c>
    </row>
    <row r="6">
      <c r="A6" s="2" t="inlineStr">
        <is>
          <t>S05</t>
        </is>
      </c>
      <c r="B6" s="2" t="inlineStr">
        <is>
          <t>小林</t>
        </is>
      </c>
      <c r="C6" s="2" t="inlineStr">
        <is>
          <t>大須店</t>
        </is>
      </c>
      <c r="D6" s="2" t="n"/>
      <c r="E6" s="2" t="inlineStr">
        <is>
          <t>ナポリタン</t>
        </is>
      </c>
      <c r="F6" s="2" t="inlineStr">
        <is>
          <t>フード</t>
        </is>
      </c>
      <c r="G6" s="2" t="n">
        <v>880</v>
      </c>
      <c r="H6" s="2" t="n"/>
      <c r="I6" s="2">
        <f>SUMIFS(売上明細!$I:$I,売上明細!$B:$B,A6)</f>
        <v/>
      </c>
    </row>
    <row r="7">
      <c r="A7" s="2" t="inlineStr">
        <is>
          <t>S06</t>
        </is>
      </c>
      <c r="B7" s="2" t="inlineStr">
        <is>
          <t>伊藤</t>
        </is>
      </c>
      <c r="C7" s="2" t="inlineStr">
        <is>
          <t>大須店</t>
        </is>
      </c>
      <c r="D7" s="2" t="n"/>
      <c r="E7" s="2" t="inlineStr">
        <is>
          <t>ホットサンド</t>
        </is>
      </c>
      <c r="F7" s="2" t="inlineStr">
        <is>
          <t>フード</t>
        </is>
      </c>
      <c r="G7" s="2" t="n">
        <v>650</v>
      </c>
      <c r="H7" s="2" t="n"/>
      <c r="I7" s="2">
        <f>SUMIFS(売上明細!$I:$I,売上明細!$B:$B,A7)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8" customWidth="1" min="5" max="5"/>
    <col width="10" customWidth="1" min="6" max="6"/>
    <col width="9" customWidth="1" min="7" max="7"/>
    <col width="7" customWidth="1" min="8" max="8"/>
    <col width="10" customWidth="1" min="9" max="9"/>
  </cols>
  <sheetData>
    <row r="1">
      <c r="A1" s="14" t="inlineStr">
        <is>
          <t>日付</t>
        </is>
      </c>
      <c r="B1" s="14" t="inlineStr">
        <is>
          <t>担当者ID</t>
        </is>
      </c>
      <c r="C1" s="14" t="inlineStr">
        <is>
          <t>担当者</t>
        </is>
      </c>
      <c r="D1" s="14" t="inlineStr">
        <is>
          <t>店舗</t>
        </is>
      </c>
      <c r="E1" s="14" t="inlineStr">
        <is>
          <t>商品</t>
        </is>
      </c>
      <c r="F1" s="14" t="inlineStr">
        <is>
          <t>分類</t>
        </is>
      </c>
      <c r="G1" s="14" t="inlineStr">
        <is>
          <t>単価</t>
        </is>
      </c>
      <c r="H1" s="14" t="inlineStr">
        <is>
          <t>数量</t>
        </is>
      </c>
      <c r="I1" s="14" t="inlineStr">
        <is>
          <t>金額</t>
        </is>
      </c>
    </row>
    <row r="2">
      <c r="A2" s="15" t="n">
        <v>46204</v>
      </c>
      <c r="B2" s="2" t="inlineStr">
        <is>
          <t>S02</t>
        </is>
      </c>
      <c r="C2" s="2">
        <f>IFERROR(VLOOKUP(B2,担当者マスタ!$A:$C,2,FALSE),"未登録")</f>
        <v/>
      </c>
      <c r="D2" s="2">
        <f>IFERROR(VLOOKUP(B2,担当者マスタ!$A:$C,3,FALSE),"未登録")</f>
        <v/>
      </c>
      <c r="E2" s="2" t="inlineStr">
        <is>
          <t>チーズケーキ</t>
        </is>
      </c>
      <c r="F2" s="2">
        <f>IFERROR(VLOOKUP(E2,担当者マスタ!$E:$G,2,FALSE),"")</f>
        <v/>
      </c>
      <c r="G2" s="16">
        <f>IFERROR(VLOOKUP(E2,担当者マスタ!$E:$G,3,FALSE),0)</f>
        <v/>
      </c>
      <c r="H2" s="2" t="n">
        <v>6</v>
      </c>
      <c r="I2" s="16">
        <f>G2*H2</f>
        <v/>
      </c>
    </row>
    <row r="3">
      <c r="A3" s="15" t="n">
        <v>46204</v>
      </c>
      <c r="B3" s="2" t="inlineStr">
        <is>
          <t>S01</t>
        </is>
      </c>
      <c r="C3" s="2">
        <f>IFERROR(VLOOKUP(B3,担当者マスタ!$A:$C,2,FALSE),"未登録")</f>
        <v/>
      </c>
      <c r="D3" s="2">
        <f>IFERROR(VLOOKUP(B3,担当者マスタ!$A:$C,3,FALSE),"未登録")</f>
        <v/>
      </c>
      <c r="E3" s="2" t="inlineStr">
        <is>
          <t>ブレンドコーヒー</t>
        </is>
      </c>
      <c r="F3" s="2">
        <f>IFERROR(VLOOKUP(E3,担当者マスタ!$E:$G,2,FALSE),"")</f>
        <v/>
      </c>
      <c r="G3" s="16">
        <f>IFERROR(VLOOKUP(E3,担当者マスタ!$E:$G,3,FALSE),0)</f>
        <v/>
      </c>
      <c r="H3" s="2" t="n">
        <v>5</v>
      </c>
      <c r="I3" s="16">
        <f>G3*H3</f>
        <v/>
      </c>
    </row>
    <row r="4">
      <c r="A4" s="15" t="n">
        <v>46205</v>
      </c>
      <c r="B4" s="2" t="inlineStr">
        <is>
          <t>S03</t>
        </is>
      </c>
      <c r="C4" s="2">
        <f>IFERROR(VLOOKUP(B4,担当者マスタ!$A:$C,2,FALSE),"未登録")</f>
        <v/>
      </c>
      <c r="D4" s="2">
        <f>IFERROR(VLOOKUP(B4,担当者マスタ!$A:$C,3,FALSE),"未登録")</f>
        <v/>
      </c>
      <c r="E4" s="2" t="inlineStr">
        <is>
          <t>ナポリタン</t>
        </is>
      </c>
      <c r="F4" s="2">
        <f>IFERROR(VLOOKUP(E4,担当者マスタ!$E:$G,2,FALSE),"")</f>
        <v/>
      </c>
      <c r="G4" s="16">
        <f>IFERROR(VLOOKUP(E4,担当者マスタ!$E:$G,3,FALSE),0)</f>
        <v/>
      </c>
      <c r="H4" s="2" t="n">
        <v>1</v>
      </c>
      <c r="I4" s="16">
        <f>G4*H4</f>
        <v/>
      </c>
    </row>
    <row r="5">
      <c r="A5" s="15" t="n">
        <v>46206</v>
      </c>
      <c r="B5" s="2" t="inlineStr">
        <is>
          <t>S02</t>
        </is>
      </c>
      <c r="C5" s="2">
        <f>IFERROR(VLOOKUP(B5,担当者マスタ!$A:$C,2,FALSE),"未登録")</f>
        <v/>
      </c>
      <c r="D5" s="2">
        <f>IFERROR(VLOOKUP(B5,担当者マスタ!$A:$C,3,FALSE),"未登録")</f>
        <v/>
      </c>
      <c r="E5" s="2" t="inlineStr">
        <is>
          <t>ブレンドコーヒー</t>
        </is>
      </c>
      <c r="F5" s="2">
        <f>IFERROR(VLOOKUP(E5,担当者マスタ!$E:$G,2,FALSE),"")</f>
        <v/>
      </c>
      <c r="G5" s="16">
        <f>IFERROR(VLOOKUP(E5,担当者マスタ!$E:$G,3,FALSE),0)</f>
        <v/>
      </c>
      <c r="H5" s="2" t="n">
        <v>1</v>
      </c>
      <c r="I5" s="16">
        <f>G5*H5</f>
        <v/>
      </c>
    </row>
    <row r="6">
      <c r="A6" s="15" t="n">
        <v>46206</v>
      </c>
      <c r="B6" s="2" t="inlineStr">
        <is>
          <t>S04</t>
        </is>
      </c>
      <c r="C6" s="2">
        <f>IFERROR(VLOOKUP(B6,担当者マスタ!$A:$C,2,FALSE),"未登録")</f>
        <v/>
      </c>
      <c r="D6" s="2">
        <f>IFERROR(VLOOKUP(B6,担当者マスタ!$A:$C,3,FALSE),"未登録")</f>
        <v/>
      </c>
      <c r="E6" s="2" t="inlineStr">
        <is>
          <t>チーズケーキ</t>
        </is>
      </c>
      <c r="F6" s="2">
        <f>IFERROR(VLOOKUP(E6,担当者マスタ!$E:$G,2,FALSE),"")</f>
        <v/>
      </c>
      <c r="G6" s="16">
        <f>IFERROR(VLOOKUP(E6,担当者マスタ!$E:$G,3,FALSE),0)</f>
        <v/>
      </c>
      <c r="H6" s="2" t="n">
        <v>1</v>
      </c>
      <c r="I6" s="16">
        <f>G6*H6</f>
        <v/>
      </c>
    </row>
    <row r="7">
      <c r="A7" s="15" t="n">
        <v>46206</v>
      </c>
      <c r="B7" s="2" t="inlineStr">
        <is>
          <t>S02</t>
        </is>
      </c>
      <c r="C7" s="2">
        <f>IFERROR(VLOOKUP(B7,担当者マスタ!$A:$C,2,FALSE),"未登録")</f>
        <v/>
      </c>
      <c r="D7" s="2">
        <f>IFERROR(VLOOKUP(B7,担当者マスタ!$A:$C,3,FALSE),"未登録")</f>
        <v/>
      </c>
      <c r="E7" s="2" t="inlineStr">
        <is>
          <t>ブレンドコーヒー</t>
        </is>
      </c>
      <c r="F7" s="2">
        <f>IFERROR(VLOOKUP(E7,担当者マスタ!$E:$G,2,FALSE),"")</f>
        <v/>
      </c>
      <c r="G7" s="16">
        <f>IFERROR(VLOOKUP(E7,担当者マスタ!$E:$G,3,FALSE),0)</f>
        <v/>
      </c>
      <c r="H7" s="2" t="n">
        <v>5</v>
      </c>
      <c r="I7" s="16">
        <f>G7*H7</f>
        <v/>
      </c>
    </row>
    <row r="8">
      <c r="A8" s="15" t="n">
        <v>46207</v>
      </c>
      <c r="B8" s="2" t="inlineStr">
        <is>
          <t>S01</t>
        </is>
      </c>
      <c r="C8" s="2">
        <f>IFERROR(VLOOKUP(B8,担当者マスタ!$A:$C,2,FALSE),"未登録")</f>
        <v/>
      </c>
      <c r="D8" s="2">
        <f>IFERROR(VLOOKUP(B8,担当者マスタ!$A:$C,3,FALSE),"未登録")</f>
        <v/>
      </c>
      <c r="E8" s="2" t="inlineStr">
        <is>
          <t>ナポリタン</t>
        </is>
      </c>
      <c r="F8" s="2">
        <f>IFERROR(VLOOKUP(E8,担当者マスタ!$E:$G,2,FALSE),"")</f>
        <v/>
      </c>
      <c r="G8" s="16">
        <f>IFERROR(VLOOKUP(E8,担当者マスタ!$E:$G,3,FALSE),0)</f>
        <v/>
      </c>
      <c r="H8" s="2" t="n">
        <v>1</v>
      </c>
      <c r="I8" s="16">
        <f>G8*H8</f>
        <v/>
      </c>
    </row>
    <row r="9">
      <c r="A9" s="15" t="n">
        <v>46207</v>
      </c>
      <c r="B9" s="2" t="inlineStr">
        <is>
          <t>S02</t>
        </is>
      </c>
      <c r="C9" s="2">
        <f>IFERROR(VLOOKUP(B9,担当者マスタ!$A:$C,2,FALSE),"未登録")</f>
        <v/>
      </c>
      <c r="D9" s="2">
        <f>IFERROR(VLOOKUP(B9,担当者マスタ!$A:$C,3,FALSE),"未登録")</f>
        <v/>
      </c>
      <c r="E9" s="2" t="inlineStr">
        <is>
          <t>ホットサンド</t>
        </is>
      </c>
      <c r="F9" s="2">
        <f>IFERROR(VLOOKUP(E9,担当者マスタ!$E:$G,2,FALSE),"")</f>
        <v/>
      </c>
      <c r="G9" s="16">
        <f>IFERROR(VLOOKUP(E9,担当者マスタ!$E:$G,3,FALSE),0)</f>
        <v/>
      </c>
      <c r="H9" s="2" t="n">
        <v>6</v>
      </c>
      <c r="I9" s="16">
        <f>G9*H9</f>
        <v/>
      </c>
    </row>
    <row r="10">
      <c r="A10" s="15" t="n">
        <v>46208</v>
      </c>
      <c r="B10" s="2" t="inlineStr">
        <is>
          <t>S01</t>
        </is>
      </c>
      <c r="C10" s="2">
        <f>IFERROR(VLOOKUP(B10,担当者マスタ!$A:$C,2,FALSE),"未登録")</f>
        <v/>
      </c>
      <c r="D10" s="2">
        <f>IFERROR(VLOOKUP(B10,担当者マスタ!$A:$C,3,FALSE),"未登録")</f>
        <v/>
      </c>
      <c r="E10" s="2" t="inlineStr">
        <is>
          <t>ナポリタン</t>
        </is>
      </c>
      <c r="F10" s="2">
        <f>IFERROR(VLOOKUP(E10,担当者マスタ!$E:$G,2,FALSE),"")</f>
        <v/>
      </c>
      <c r="G10" s="16">
        <f>IFERROR(VLOOKUP(E10,担当者マスタ!$E:$G,3,FALSE),0)</f>
        <v/>
      </c>
      <c r="H10" s="2" t="n">
        <v>5</v>
      </c>
      <c r="I10" s="16">
        <f>G10*H10</f>
        <v/>
      </c>
    </row>
    <row r="11">
      <c r="A11" s="15" t="n">
        <v>46208</v>
      </c>
      <c r="B11" s="2" t="inlineStr">
        <is>
          <t>S04</t>
        </is>
      </c>
      <c r="C11" s="2">
        <f>IFERROR(VLOOKUP(B11,担当者マスタ!$A:$C,2,FALSE),"未登録")</f>
        <v/>
      </c>
      <c r="D11" s="2">
        <f>IFERROR(VLOOKUP(B11,担当者マスタ!$A:$C,3,FALSE),"未登録")</f>
        <v/>
      </c>
      <c r="E11" s="2" t="inlineStr">
        <is>
          <t>ブレンドコーヒー</t>
        </is>
      </c>
      <c r="F11" s="2">
        <f>IFERROR(VLOOKUP(E11,担当者マスタ!$E:$G,2,FALSE),"")</f>
        <v/>
      </c>
      <c r="G11" s="16">
        <f>IFERROR(VLOOKUP(E11,担当者マスタ!$E:$G,3,FALSE),0)</f>
        <v/>
      </c>
      <c r="H11" s="2" t="n">
        <v>2</v>
      </c>
      <c r="I11" s="16">
        <f>G11*H11</f>
        <v/>
      </c>
    </row>
    <row r="12">
      <c r="A12" s="15" t="n">
        <v>46208</v>
      </c>
      <c r="B12" s="2" t="inlineStr">
        <is>
          <t>S01</t>
        </is>
      </c>
      <c r="C12" s="2">
        <f>IFERROR(VLOOKUP(B12,担当者マスタ!$A:$C,2,FALSE),"未登録")</f>
        <v/>
      </c>
      <c r="D12" s="2">
        <f>IFERROR(VLOOKUP(B12,担当者マスタ!$A:$C,3,FALSE),"未登録")</f>
        <v/>
      </c>
      <c r="E12" s="2" t="inlineStr">
        <is>
          <t>ナポリタン</t>
        </is>
      </c>
      <c r="F12" s="2">
        <f>IFERROR(VLOOKUP(E12,担当者マスタ!$E:$G,2,FALSE),"")</f>
        <v/>
      </c>
      <c r="G12" s="16">
        <f>IFERROR(VLOOKUP(E12,担当者マスタ!$E:$G,3,FALSE),0)</f>
        <v/>
      </c>
      <c r="H12" s="2" t="n">
        <v>2</v>
      </c>
      <c r="I12" s="16">
        <f>G12*H12</f>
        <v/>
      </c>
    </row>
    <row r="13">
      <c r="A13" s="15" t="n">
        <v>46209</v>
      </c>
      <c r="B13" s="2" t="inlineStr">
        <is>
          <t>S04</t>
        </is>
      </c>
      <c r="C13" s="2">
        <f>IFERROR(VLOOKUP(B13,担当者マスタ!$A:$C,2,FALSE),"未登録")</f>
        <v/>
      </c>
      <c r="D13" s="2">
        <f>IFERROR(VLOOKUP(B13,担当者マスタ!$A:$C,3,FALSE),"未登録")</f>
        <v/>
      </c>
      <c r="E13" s="2" t="inlineStr">
        <is>
          <t>カフェラテ</t>
        </is>
      </c>
      <c r="F13" s="2">
        <f>IFERROR(VLOOKUP(E13,担当者マスタ!$E:$G,2,FALSE),"")</f>
        <v/>
      </c>
      <c r="G13" s="16">
        <f>IFERROR(VLOOKUP(E13,担当者マスタ!$E:$G,3,FALSE),0)</f>
        <v/>
      </c>
      <c r="H13" s="2" t="n">
        <v>5</v>
      </c>
      <c r="I13" s="16">
        <f>G13*H13</f>
        <v/>
      </c>
    </row>
    <row r="14">
      <c r="A14" s="15" t="n">
        <v>46209</v>
      </c>
      <c r="B14" s="2" t="inlineStr">
        <is>
          <t>S01</t>
        </is>
      </c>
      <c r="C14" s="2">
        <f>IFERROR(VLOOKUP(B14,担当者マスタ!$A:$C,2,FALSE),"未登録")</f>
        <v/>
      </c>
      <c r="D14" s="2">
        <f>IFERROR(VLOOKUP(B14,担当者マスタ!$A:$C,3,FALSE),"未登録")</f>
        <v/>
      </c>
      <c r="E14" s="2" t="inlineStr">
        <is>
          <t>ナポリタン</t>
        </is>
      </c>
      <c r="F14" s="2">
        <f>IFERROR(VLOOKUP(E14,担当者マスタ!$E:$G,2,FALSE),"")</f>
        <v/>
      </c>
      <c r="G14" s="16">
        <f>IFERROR(VLOOKUP(E14,担当者マスタ!$E:$G,3,FALSE),0)</f>
        <v/>
      </c>
      <c r="H14" s="2" t="n">
        <v>3</v>
      </c>
      <c r="I14" s="16">
        <f>G14*H14</f>
        <v/>
      </c>
    </row>
    <row r="15">
      <c r="A15" s="15" t="n">
        <v>46210</v>
      </c>
      <c r="B15" s="2" t="inlineStr">
        <is>
          <t>S06</t>
        </is>
      </c>
      <c r="C15" s="2">
        <f>IFERROR(VLOOKUP(B15,担当者マスタ!$A:$C,2,FALSE),"未登録")</f>
        <v/>
      </c>
      <c r="D15" s="2">
        <f>IFERROR(VLOOKUP(B15,担当者マスタ!$A:$C,3,FALSE),"未登録")</f>
        <v/>
      </c>
      <c r="E15" s="2" t="inlineStr">
        <is>
          <t>カフェラテ</t>
        </is>
      </c>
      <c r="F15" s="2">
        <f>IFERROR(VLOOKUP(E15,担当者マスタ!$E:$G,2,FALSE),"")</f>
        <v/>
      </c>
      <c r="G15" s="16">
        <f>IFERROR(VLOOKUP(E15,担当者マスタ!$E:$G,3,FALSE),0)</f>
        <v/>
      </c>
      <c r="H15" s="2" t="n">
        <v>1</v>
      </c>
      <c r="I15" s="16">
        <f>G15*H15</f>
        <v/>
      </c>
    </row>
    <row r="16">
      <c r="A16" s="15" t="n">
        <v>46210</v>
      </c>
      <c r="B16" s="2" t="inlineStr">
        <is>
          <t>S05</t>
        </is>
      </c>
      <c r="C16" s="2">
        <f>IFERROR(VLOOKUP(B16,担当者マスタ!$A:$C,2,FALSE),"未登録")</f>
        <v/>
      </c>
      <c r="D16" s="2">
        <f>IFERROR(VLOOKUP(B16,担当者マスタ!$A:$C,3,FALSE),"未登録")</f>
        <v/>
      </c>
      <c r="E16" s="2" t="inlineStr">
        <is>
          <t>ナポリタン</t>
        </is>
      </c>
      <c r="F16" s="2">
        <f>IFERROR(VLOOKUP(E16,担当者マスタ!$E:$G,2,FALSE),"")</f>
        <v/>
      </c>
      <c r="G16" s="16">
        <f>IFERROR(VLOOKUP(E16,担当者マスタ!$E:$G,3,FALSE),0)</f>
        <v/>
      </c>
      <c r="H16" s="2" t="n">
        <v>6</v>
      </c>
      <c r="I16" s="16">
        <f>G16*H16</f>
        <v/>
      </c>
    </row>
    <row r="17">
      <c r="A17" s="15" t="n">
        <v>46210</v>
      </c>
      <c r="B17" s="2" t="inlineStr">
        <is>
          <t>S02</t>
        </is>
      </c>
      <c r="C17" s="2">
        <f>IFERROR(VLOOKUP(B17,担当者マスタ!$A:$C,2,FALSE),"未登録")</f>
        <v/>
      </c>
      <c r="D17" s="2">
        <f>IFERROR(VLOOKUP(B17,担当者マスタ!$A:$C,3,FALSE),"未登録")</f>
        <v/>
      </c>
      <c r="E17" s="2" t="inlineStr">
        <is>
          <t>季節のパフェ</t>
        </is>
      </c>
      <c r="F17" s="2">
        <f>IFERROR(VLOOKUP(E17,担当者マスタ!$E:$G,2,FALSE),"")</f>
        <v/>
      </c>
      <c r="G17" s="16">
        <f>IFERROR(VLOOKUP(E17,担当者マスタ!$E:$G,3,FALSE),0)</f>
        <v/>
      </c>
      <c r="H17" s="2" t="n">
        <v>1</v>
      </c>
      <c r="I17" s="16">
        <f>G17*H17</f>
        <v/>
      </c>
    </row>
    <row r="18">
      <c r="A18" s="15" t="n">
        <v>46211</v>
      </c>
      <c r="B18" s="2" t="inlineStr">
        <is>
          <t>S06</t>
        </is>
      </c>
      <c r="C18" s="2">
        <f>IFERROR(VLOOKUP(B18,担当者マスタ!$A:$C,2,FALSE),"未登録")</f>
        <v/>
      </c>
      <c r="D18" s="2">
        <f>IFERROR(VLOOKUP(B18,担当者マスタ!$A:$C,3,FALSE),"未登録")</f>
        <v/>
      </c>
      <c r="E18" s="2" t="inlineStr">
        <is>
          <t>ブレンドコーヒー</t>
        </is>
      </c>
      <c r="F18" s="2">
        <f>IFERROR(VLOOKUP(E18,担当者マスタ!$E:$G,2,FALSE),"")</f>
        <v/>
      </c>
      <c r="G18" s="16">
        <f>IFERROR(VLOOKUP(E18,担当者マスタ!$E:$G,3,FALSE),0)</f>
        <v/>
      </c>
      <c r="H18" s="2" t="n">
        <v>5</v>
      </c>
      <c r="I18" s="16">
        <f>G18*H18</f>
        <v/>
      </c>
    </row>
    <row r="19">
      <c r="A19" s="15" t="n">
        <v>46211</v>
      </c>
      <c r="B19" s="2" t="inlineStr">
        <is>
          <t>S01</t>
        </is>
      </c>
      <c r="C19" s="2">
        <f>IFERROR(VLOOKUP(B19,担当者マスタ!$A:$C,2,FALSE),"未登録")</f>
        <v/>
      </c>
      <c r="D19" s="2">
        <f>IFERROR(VLOOKUP(B19,担当者マスタ!$A:$C,3,FALSE),"未登録")</f>
        <v/>
      </c>
      <c r="E19" s="2" t="inlineStr">
        <is>
          <t>ナポリタン</t>
        </is>
      </c>
      <c r="F19" s="2">
        <f>IFERROR(VLOOKUP(E19,担当者マスタ!$E:$G,2,FALSE),"")</f>
        <v/>
      </c>
      <c r="G19" s="16">
        <f>IFERROR(VLOOKUP(E19,担当者マスタ!$E:$G,3,FALSE),0)</f>
        <v/>
      </c>
      <c r="H19" s="2" t="n">
        <v>2</v>
      </c>
      <c r="I19" s="16">
        <f>G19*H19</f>
        <v/>
      </c>
    </row>
    <row r="20">
      <c r="A20" s="15" t="n">
        <v>46211</v>
      </c>
      <c r="B20" s="2" t="inlineStr">
        <is>
          <t>S04</t>
        </is>
      </c>
      <c r="C20" s="2">
        <f>IFERROR(VLOOKUP(B20,担当者マスタ!$A:$C,2,FALSE),"未登録")</f>
        <v/>
      </c>
      <c r="D20" s="2">
        <f>IFERROR(VLOOKUP(B20,担当者マスタ!$A:$C,3,FALSE),"未登録")</f>
        <v/>
      </c>
      <c r="E20" s="2" t="inlineStr">
        <is>
          <t>ホットサンド</t>
        </is>
      </c>
      <c r="F20" s="2">
        <f>IFERROR(VLOOKUP(E20,担当者マスタ!$E:$G,2,FALSE),"")</f>
        <v/>
      </c>
      <c r="G20" s="16">
        <f>IFERROR(VLOOKUP(E20,担当者マスタ!$E:$G,3,FALSE),0)</f>
        <v/>
      </c>
      <c r="H20" s="2" t="n">
        <v>5</v>
      </c>
      <c r="I20" s="16">
        <f>G20*H20</f>
        <v/>
      </c>
    </row>
    <row r="21">
      <c r="A21" s="15" t="n">
        <v>46212</v>
      </c>
      <c r="B21" s="2" t="inlineStr">
        <is>
          <t>S03</t>
        </is>
      </c>
      <c r="C21" s="2">
        <f>IFERROR(VLOOKUP(B21,担当者マスタ!$A:$C,2,FALSE),"未登録")</f>
        <v/>
      </c>
      <c r="D21" s="2">
        <f>IFERROR(VLOOKUP(B21,担当者マスタ!$A:$C,3,FALSE),"未登録")</f>
        <v/>
      </c>
      <c r="E21" s="2" t="inlineStr">
        <is>
          <t>チーズケーキ</t>
        </is>
      </c>
      <c r="F21" s="2">
        <f>IFERROR(VLOOKUP(E21,担当者マスタ!$E:$G,2,FALSE),"")</f>
        <v/>
      </c>
      <c r="G21" s="16">
        <f>IFERROR(VLOOKUP(E21,担当者マスタ!$E:$G,3,FALSE),0)</f>
        <v/>
      </c>
      <c r="H21" s="2" t="n">
        <v>5</v>
      </c>
      <c r="I21" s="16">
        <f>G21*H21</f>
        <v/>
      </c>
    </row>
    <row r="22">
      <c r="A22" s="15" t="n">
        <v>46212</v>
      </c>
      <c r="B22" s="2" t="inlineStr">
        <is>
          <t>S04</t>
        </is>
      </c>
      <c r="C22" s="2">
        <f>IFERROR(VLOOKUP(B22,担当者マスタ!$A:$C,2,FALSE),"未登録")</f>
        <v/>
      </c>
      <c r="D22" s="2">
        <f>IFERROR(VLOOKUP(B22,担当者マスタ!$A:$C,3,FALSE),"未登録")</f>
        <v/>
      </c>
      <c r="E22" s="2" t="inlineStr">
        <is>
          <t>季節のパフェ</t>
        </is>
      </c>
      <c r="F22" s="2">
        <f>IFERROR(VLOOKUP(E22,担当者マスタ!$E:$G,2,FALSE),"")</f>
        <v/>
      </c>
      <c r="G22" s="16">
        <f>IFERROR(VLOOKUP(E22,担当者マスタ!$E:$G,3,FALSE),0)</f>
        <v/>
      </c>
      <c r="H22" s="2" t="n">
        <v>3</v>
      </c>
      <c r="I22" s="16">
        <f>G22*H22</f>
        <v/>
      </c>
    </row>
    <row r="23">
      <c r="A23" s="15" t="n">
        <v>46213</v>
      </c>
      <c r="B23" s="2" t="inlineStr">
        <is>
          <t>S02</t>
        </is>
      </c>
      <c r="C23" s="2">
        <f>IFERROR(VLOOKUP(B23,担当者マスタ!$A:$C,2,FALSE),"未登録")</f>
        <v/>
      </c>
      <c r="D23" s="2">
        <f>IFERROR(VLOOKUP(B23,担当者マスタ!$A:$C,3,FALSE),"未登録")</f>
        <v/>
      </c>
      <c r="E23" s="2" t="inlineStr">
        <is>
          <t>ホットサンド</t>
        </is>
      </c>
      <c r="F23" s="2">
        <f>IFERROR(VLOOKUP(E23,担当者マスタ!$E:$G,2,FALSE),"")</f>
        <v/>
      </c>
      <c r="G23" s="16">
        <f>IFERROR(VLOOKUP(E23,担当者マスタ!$E:$G,3,FALSE),0)</f>
        <v/>
      </c>
      <c r="H23" s="2" t="n">
        <v>2</v>
      </c>
      <c r="I23" s="16">
        <f>G23*H23</f>
        <v/>
      </c>
    </row>
    <row r="24">
      <c r="A24" s="15" t="n">
        <v>46214</v>
      </c>
      <c r="B24" s="2" t="inlineStr">
        <is>
          <t>S05</t>
        </is>
      </c>
      <c r="C24" s="2">
        <f>IFERROR(VLOOKUP(B24,担当者マスタ!$A:$C,2,FALSE),"未登録")</f>
        <v/>
      </c>
      <c r="D24" s="2">
        <f>IFERROR(VLOOKUP(B24,担当者マスタ!$A:$C,3,FALSE),"未登録")</f>
        <v/>
      </c>
      <c r="E24" s="2" t="inlineStr">
        <is>
          <t>季節のパフェ</t>
        </is>
      </c>
      <c r="F24" s="2">
        <f>IFERROR(VLOOKUP(E24,担当者マスタ!$E:$G,2,FALSE),"")</f>
        <v/>
      </c>
      <c r="G24" s="16">
        <f>IFERROR(VLOOKUP(E24,担当者マスタ!$E:$G,3,FALSE),0)</f>
        <v/>
      </c>
      <c r="H24" s="2" t="n">
        <v>5</v>
      </c>
      <c r="I24" s="16">
        <f>G24*H24</f>
        <v/>
      </c>
    </row>
    <row r="25">
      <c r="A25" s="15" t="n">
        <v>46215</v>
      </c>
      <c r="B25" s="2" t="inlineStr">
        <is>
          <t>S03</t>
        </is>
      </c>
      <c r="C25" s="2">
        <f>IFERROR(VLOOKUP(B25,担当者マスタ!$A:$C,2,FALSE),"未登録")</f>
        <v/>
      </c>
      <c r="D25" s="2">
        <f>IFERROR(VLOOKUP(B25,担当者マスタ!$A:$C,3,FALSE),"未登録")</f>
        <v/>
      </c>
      <c r="E25" s="2" t="inlineStr">
        <is>
          <t>ホットサンド</t>
        </is>
      </c>
      <c r="F25" s="2">
        <f>IFERROR(VLOOKUP(E25,担当者マスタ!$E:$G,2,FALSE),"")</f>
        <v/>
      </c>
      <c r="G25" s="16">
        <f>IFERROR(VLOOKUP(E25,担当者マスタ!$E:$G,3,FALSE),0)</f>
        <v/>
      </c>
      <c r="H25" s="2" t="n">
        <v>4</v>
      </c>
      <c r="I25" s="16">
        <f>G25*H25</f>
        <v/>
      </c>
    </row>
    <row r="26">
      <c r="A26" s="15" t="n">
        <v>46215</v>
      </c>
      <c r="B26" s="2" t="inlineStr">
        <is>
          <t>S03</t>
        </is>
      </c>
      <c r="C26" s="2">
        <f>IFERROR(VLOOKUP(B26,担当者マスタ!$A:$C,2,FALSE),"未登録")</f>
        <v/>
      </c>
      <c r="D26" s="2">
        <f>IFERROR(VLOOKUP(B26,担当者マスタ!$A:$C,3,FALSE),"未登録")</f>
        <v/>
      </c>
      <c r="E26" s="2" t="inlineStr">
        <is>
          <t>ナポリタン</t>
        </is>
      </c>
      <c r="F26" s="2">
        <f>IFERROR(VLOOKUP(E26,担当者マスタ!$E:$G,2,FALSE),"")</f>
        <v/>
      </c>
      <c r="G26" s="16">
        <f>IFERROR(VLOOKUP(E26,担当者マスタ!$E:$G,3,FALSE),0)</f>
        <v/>
      </c>
      <c r="H26" s="2" t="n">
        <v>1</v>
      </c>
      <c r="I26" s="16">
        <f>G26*H26</f>
        <v/>
      </c>
    </row>
    <row r="27">
      <c r="A27" s="15" t="n">
        <v>46216</v>
      </c>
      <c r="B27" s="2" t="inlineStr">
        <is>
          <t>S05</t>
        </is>
      </c>
      <c r="C27" s="2">
        <f>IFERROR(VLOOKUP(B27,担当者マスタ!$A:$C,2,FALSE),"未登録")</f>
        <v/>
      </c>
      <c r="D27" s="2">
        <f>IFERROR(VLOOKUP(B27,担当者マスタ!$A:$C,3,FALSE),"未登録")</f>
        <v/>
      </c>
      <c r="E27" s="2" t="inlineStr">
        <is>
          <t>チーズケーキ</t>
        </is>
      </c>
      <c r="F27" s="2">
        <f>IFERROR(VLOOKUP(E27,担当者マスタ!$E:$G,2,FALSE),"")</f>
        <v/>
      </c>
      <c r="G27" s="16">
        <f>IFERROR(VLOOKUP(E27,担当者マスタ!$E:$G,3,FALSE),0)</f>
        <v/>
      </c>
      <c r="H27" s="2" t="n">
        <v>2</v>
      </c>
      <c r="I27" s="16">
        <f>G27*H27</f>
        <v/>
      </c>
    </row>
    <row r="28">
      <c r="A28" s="15" t="n">
        <v>46217</v>
      </c>
      <c r="B28" s="2" t="inlineStr">
        <is>
          <t>S02</t>
        </is>
      </c>
      <c r="C28" s="2">
        <f>IFERROR(VLOOKUP(B28,担当者マスタ!$A:$C,2,FALSE),"未登録")</f>
        <v/>
      </c>
      <c r="D28" s="2">
        <f>IFERROR(VLOOKUP(B28,担当者マスタ!$A:$C,3,FALSE),"未登録")</f>
        <v/>
      </c>
      <c r="E28" s="2" t="inlineStr">
        <is>
          <t>チーズケーキ</t>
        </is>
      </c>
      <c r="F28" s="2">
        <f>IFERROR(VLOOKUP(E28,担当者マスタ!$E:$G,2,FALSE),"")</f>
        <v/>
      </c>
      <c r="G28" s="16">
        <f>IFERROR(VLOOKUP(E28,担当者マスタ!$E:$G,3,FALSE),0)</f>
        <v/>
      </c>
      <c r="H28" s="2" t="n">
        <v>4</v>
      </c>
      <c r="I28" s="16">
        <f>G28*H28</f>
        <v/>
      </c>
    </row>
    <row r="29">
      <c r="A29" s="15" t="n">
        <v>46217</v>
      </c>
      <c r="B29" s="2" t="inlineStr">
        <is>
          <t>S01</t>
        </is>
      </c>
      <c r="C29" s="2">
        <f>IFERROR(VLOOKUP(B29,担当者マスタ!$A:$C,2,FALSE),"未登録")</f>
        <v/>
      </c>
      <c r="D29" s="2">
        <f>IFERROR(VLOOKUP(B29,担当者マスタ!$A:$C,3,FALSE),"未登録")</f>
        <v/>
      </c>
      <c r="E29" s="2" t="inlineStr">
        <is>
          <t>ホットサンド</t>
        </is>
      </c>
      <c r="F29" s="2">
        <f>IFERROR(VLOOKUP(E29,担当者マスタ!$E:$G,2,FALSE),"")</f>
        <v/>
      </c>
      <c r="G29" s="16">
        <f>IFERROR(VLOOKUP(E29,担当者マスタ!$E:$G,3,FALSE),0)</f>
        <v/>
      </c>
      <c r="H29" s="2" t="n">
        <v>1</v>
      </c>
      <c r="I29" s="16">
        <f>G29*H29</f>
        <v/>
      </c>
    </row>
    <row r="30">
      <c r="A30" s="15" t="n">
        <v>46218</v>
      </c>
      <c r="B30" s="2" t="inlineStr">
        <is>
          <t>S05</t>
        </is>
      </c>
      <c r="C30" s="2">
        <f>IFERROR(VLOOKUP(B30,担当者マスタ!$A:$C,2,FALSE),"未登録")</f>
        <v/>
      </c>
      <c r="D30" s="2">
        <f>IFERROR(VLOOKUP(B30,担当者マスタ!$A:$C,3,FALSE),"未登録")</f>
        <v/>
      </c>
      <c r="E30" s="2" t="inlineStr">
        <is>
          <t>季節のパフェ</t>
        </is>
      </c>
      <c r="F30" s="2">
        <f>IFERROR(VLOOKUP(E30,担当者マスタ!$E:$G,2,FALSE),"")</f>
        <v/>
      </c>
      <c r="G30" s="16">
        <f>IFERROR(VLOOKUP(E30,担当者マスタ!$E:$G,3,FALSE),0)</f>
        <v/>
      </c>
      <c r="H30" s="2" t="n">
        <v>3</v>
      </c>
      <c r="I30" s="16">
        <f>G30*H30</f>
        <v/>
      </c>
    </row>
    <row r="31">
      <c r="A31" s="15" t="n">
        <v>46218</v>
      </c>
      <c r="B31" s="2" t="inlineStr">
        <is>
          <t>S06</t>
        </is>
      </c>
      <c r="C31" s="2">
        <f>IFERROR(VLOOKUP(B31,担当者マスタ!$A:$C,2,FALSE),"未登録")</f>
        <v/>
      </c>
      <c r="D31" s="2">
        <f>IFERROR(VLOOKUP(B31,担当者マスタ!$A:$C,3,FALSE),"未登録")</f>
        <v/>
      </c>
      <c r="E31" s="2" t="inlineStr">
        <is>
          <t>季節のパフェ</t>
        </is>
      </c>
      <c r="F31" s="2">
        <f>IFERROR(VLOOKUP(E31,担当者マスタ!$E:$G,2,FALSE),"")</f>
        <v/>
      </c>
      <c r="G31" s="16">
        <f>IFERROR(VLOOKUP(E31,担当者マスタ!$E:$G,3,FALSE),0)</f>
        <v/>
      </c>
      <c r="H31" s="2" t="n">
        <v>5</v>
      </c>
      <c r="I31" s="16">
        <f>G31*H31</f>
        <v/>
      </c>
    </row>
    <row r="32">
      <c r="A32" s="15" t="n">
        <v>46218</v>
      </c>
      <c r="B32" s="2" t="inlineStr">
        <is>
          <t>S04</t>
        </is>
      </c>
      <c r="C32" s="2">
        <f>IFERROR(VLOOKUP(B32,担当者マスタ!$A:$C,2,FALSE),"未登録")</f>
        <v/>
      </c>
      <c r="D32" s="2">
        <f>IFERROR(VLOOKUP(B32,担当者マスタ!$A:$C,3,FALSE),"未登録")</f>
        <v/>
      </c>
      <c r="E32" s="2" t="inlineStr">
        <is>
          <t>ナポリタン</t>
        </is>
      </c>
      <c r="F32" s="2">
        <f>IFERROR(VLOOKUP(E32,担当者マスタ!$E:$G,2,FALSE),"")</f>
        <v/>
      </c>
      <c r="G32" s="16">
        <f>IFERROR(VLOOKUP(E32,担当者マスタ!$E:$G,3,FALSE),0)</f>
        <v/>
      </c>
      <c r="H32" s="2" t="n">
        <v>4</v>
      </c>
      <c r="I32" s="16">
        <f>G32*H32</f>
        <v/>
      </c>
    </row>
    <row r="33">
      <c r="A33" s="15" t="n">
        <v>46219</v>
      </c>
      <c r="B33" s="2" t="inlineStr">
        <is>
          <t>S01</t>
        </is>
      </c>
      <c r="C33" s="2">
        <f>IFERROR(VLOOKUP(B33,担当者マスタ!$A:$C,2,FALSE),"未登録")</f>
        <v/>
      </c>
      <c r="D33" s="2">
        <f>IFERROR(VLOOKUP(B33,担当者マスタ!$A:$C,3,FALSE),"未登録")</f>
        <v/>
      </c>
      <c r="E33" s="2" t="inlineStr">
        <is>
          <t>季節のパフェ</t>
        </is>
      </c>
      <c r="F33" s="2">
        <f>IFERROR(VLOOKUP(E33,担当者マスタ!$E:$G,2,FALSE),"")</f>
        <v/>
      </c>
      <c r="G33" s="16">
        <f>IFERROR(VLOOKUP(E33,担当者マスタ!$E:$G,3,FALSE),0)</f>
        <v/>
      </c>
      <c r="H33" s="2" t="n">
        <v>4</v>
      </c>
      <c r="I33" s="16">
        <f>G33*H33</f>
        <v/>
      </c>
    </row>
    <row r="34">
      <c r="A34" s="15" t="n">
        <v>46220</v>
      </c>
      <c r="B34" s="2" t="inlineStr">
        <is>
          <t>S06</t>
        </is>
      </c>
      <c r="C34" s="2">
        <f>IFERROR(VLOOKUP(B34,担当者マスタ!$A:$C,2,FALSE),"未登録")</f>
        <v/>
      </c>
      <c r="D34" s="2">
        <f>IFERROR(VLOOKUP(B34,担当者マスタ!$A:$C,3,FALSE),"未登録")</f>
        <v/>
      </c>
      <c r="E34" s="2" t="inlineStr">
        <is>
          <t>ブレンドコーヒー</t>
        </is>
      </c>
      <c r="F34" s="2">
        <f>IFERROR(VLOOKUP(E34,担当者マスタ!$E:$G,2,FALSE),"")</f>
        <v/>
      </c>
      <c r="G34" s="16">
        <f>IFERROR(VLOOKUP(E34,担当者マスタ!$E:$G,3,FALSE),0)</f>
        <v/>
      </c>
      <c r="H34" s="2" t="n">
        <v>1</v>
      </c>
      <c r="I34" s="16">
        <f>G34*H34</f>
        <v/>
      </c>
    </row>
    <row r="35">
      <c r="A35" s="15" t="n">
        <v>46220</v>
      </c>
      <c r="B35" s="2" t="inlineStr">
        <is>
          <t>S06</t>
        </is>
      </c>
      <c r="C35" s="2">
        <f>IFERROR(VLOOKUP(B35,担当者マスタ!$A:$C,2,FALSE),"未登録")</f>
        <v/>
      </c>
      <c r="D35" s="2">
        <f>IFERROR(VLOOKUP(B35,担当者マスタ!$A:$C,3,FALSE),"未登録")</f>
        <v/>
      </c>
      <c r="E35" s="2" t="inlineStr">
        <is>
          <t>ホットサンド</t>
        </is>
      </c>
      <c r="F35" s="2">
        <f>IFERROR(VLOOKUP(E35,担当者マスタ!$E:$G,2,FALSE),"")</f>
        <v/>
      </c>
      <c r="G35" s="16">
        <f>IFERROR(VLOOKUP(E35,担当者マスタ!$E:$G,3,FALSE),0)</f>
        <v/>
      </c>
      <c r="H35" s="2" t="n">
        <v>3</v>
      </c>
      <c r="I35" s="16">
        <f>G35*H35</f>
        <v/>
      </c>
    </row>
    <row r="36">
      <c r="A36" s="15" t="n">
        <v>46220</v>
      </c>
      <c r="B36" s="2" t="inlineStr">
        <is>
          <t>S06</t>
        </is>
      </c>
      <c r="C36" s="2">
        <f>IFERROR(VLOOKUP(B36,担当者マスタ!$A:$C,2,FALSE),"未登録")</f>
        <v/>
      </c>
      <c r="D36" s="2">
        <f>IFERROR(VLOOKUP(B36,担当者マスタ!$A:$C,3,FALSE),"未登録")</f>
        <v/>
      </c>
      <c r="E36" s="2" t="inlineStr">
        <is>
          <t>ナポリタン</t>
        </is>
      </c>
      <c r="F36" s="2">
        <f>IFERROR(VLOOKUP(E36,担当者マスタ!$E:$G,2,FALSE),"")</f>
        <v/>
      </c>
      <c r="G36" s="16">
        <f>IFERROR(VLOOKUP(E36,担当者マスタ!$E:$G,3,FALSE),0)</f>
        <v/>
      </c>
      <c r="H36" s="2" t="n">
        <v>6</v>
      </c>
      <c r="I36" s="16">
        <f>G36*H36</f>
        <v/>
      </c>
    </row>
    <row r="37">
      <c r="A37" s="15" t="n">
        <v>46221</v>
      </c>
      <c r="B37" s="2" t="inlineStr">
        <is>
          <t>S03</t>
        </is>
      </c>
      <c r="C37" s="2">
        <f>IFERROR(VLOOKUP(B37,担当者マスタ!$A:$C,2,FALSE),"未登録")</f>
        <v/>
      </c>
      <c r="D37" s="2">
        <f>IFERROR(VLOOKUP(B37,担当者マスタ!$A:$C,3,FALSE),"未登録")</f>
        <v/>
      </c>
      <c r="E37" s="2" t="inlineStr">
        <is>
          <t>ホットサンド</t>
        </is>
      </c>
      <c r="F37" s="2">
        <f>IFERROR(VLOOKUP(E37,担当者マスタ!$E:$G,2,FALSE),"")</f>
        <v/>
      </c>
      <c r="G37" s="16">
        <f>IFERROR(VLOOKUP(E37,担当者マスタ!$E:$G,3,FALSE),0)</f>
        <v/>
      </c>
      <c r="H37" s="2" t="n">
        <v>4</v>
      </c>
      <c r="I37" s="16">
        <f>G37*H37</f>
        <v/>
      </c>
    </row>
    <row r="38">
      <c r="A38" s="15" t="n">
        <v>46221</v>
      </c>
      <c r="B38" s="2" t="inlineStr">
        <is>
          <t>S06</t>
        </is>
      </c>
      <c r="C38" s="2">
        <f>IFERROR(VLOOKUP(B38,担当者マスタ!$A:$C,2,FALSE),"未登録")</f>
        <v/>
      </c>
      <c r="D38" s="2">
        <f>IFERROR(VLOOKUP(B38,担当者マスタ!$A:$C,3,FALSE),"未登録")</f>
        <v/>
      </c>
      <c r="E38" s="2" t="inlineStr">
        <is>
          <t>季節のパフェ</t>
        </is>
      </c>
      <c r="F38" s="2">
        <f>IFERROR(VLOOKUP(E38,担当者マスタ!$E:$G,2,FALSE),"")</f>
        <v/>
      </c>
      <c r="G38" s="16">
        <f>IFERROR(VLOOKUP(E38,担当者マスタ!$E:$G,3,FALSE),0)</f>
        <v/>
      </c>
      <c r="H38" s="2" t="n">
        <v>1</v>
      </c>
      <c r="I38" s="16">
        <f>G38*H38</f>
        <v/>
      </c>
    </row>
    <row r="39">
      <c r="A39" s="15" t="n">
        <v>46222</v>
      </c>
      <c r="B39" s="2" t="inlineStr">
        <is>
          <t>S03</t>
        </is>
      </c>
      <c r="C39" s="2">
        <f>IFERROR(VLOOKUP(B39,担当者マスタ!$A:$C,2,FALSE),"未登録")</f>
        <v/>
      </c>
      <c r="D39" s="2">
        <f>IFERROR(VLOOKUP(B39,担当者マスタ!$A:$C,3,FALSE),"未登録")</f>
        <v/>
      </c>
      <c r="E39" s="2" t="inlineStr">
        <is>
          <t>カフェラテ</t>
        </is>
      </c>
      <c r="F39" s="2">
        <f>IFERROR(VLOOKUP(E39,担当者マスタ!$E:$G,2,FALSE),"")</f>
        <v/>
      </c>
      <c r="G39" s="16">
        <f>IFERROR(VLOOKUP(E39,担当者マスタ!$E:$G,3,FALSE),0)</f>
        <v/>
      </c>
      <c r="H39" s="2" t="n">
        <v>5</v>
      </c>
      <c r="I39" s="16">
        <f>G39*H39</f>
        <v/>
      </c>
    </row>
    <row r="40">
      <c r="A40" s="15" t="n">
        <v>46222</v>
      </c>
      <c r="B40" s="2" t="inlineStr">
        <is>
          <t>S01</t>
        </is>
      </c>
      <c r="C40" s="2">
        <f>IFERROR(VLOOKUP(B40,担当者マスタ!$A:$C,2,FALSE),"未登録")</f>
        <v/>
      </c>
      <c r="D40" s="2">
        <f>IFERROR(VLOOKUP(B40,担当者マスタ!$A:$C,3,FALSE),"未登録")</f>
        <v/>
      </c>
      <c r="E40" s="2" t="inlineStr">
        <is>
          <t>チーズケーキ</t>
        </is>
      </c>
      <c r="F40" s="2">
        <f>IFERROR(VLOOKUP(E40,担当者マスタ!$E:$G,2,FALSE),"")</f>
        <v/>
      </c>
      <c r="G40" s="16">
        <f>IFERROR(VLOOKUP(E40,担当者マスタ!$E:$G,3,FALSE),0)</f>
        <v/>
      </c>
      <c r="H40" s="2" t="n">
        <v>1</v>
      </c>
      <c r="I40" s="16">
        <f>G40*H40</f>
        <v/>
      </c>
    </row>
    <row r="41">
      <c r="A41" s="15" t="n">
        <v>46223</v>
      </c>
      <c r="B41" s="2" t="inlineStr">
        <is>
          <t>S03</t>
        </is>
      </c>
      <c r="C41" s="2">
        <f>IFERROR(VLOOKUP(B41,担当者マスタ!$A:$C,2,FALSE),"未登録")</f>
        <v/>
      </c>
      <c r="D41" s="2">
        <f>IFERROR(VLOOKUP(B41,担当者マスタ!$A:$C,3,FALSE),"未登録")</f>
        <v/>
      </c>
      <c r="E41" s="2" t="inlineStr">
        <is>
          <t>カフェラテ</t>
        </is>
      </c>
      <c r="F41" s="2">
        <f>IFERROR(VLOOKUP(E41,担当者マスタ!$E:$G,2,FALSE),"")</f>
        <v/>
      </c>
      <c r="G41" s="16">
        <f>IFERROR(VLOOKUP(E41,担当者マスタ!$E:$G,3,FALSE),0)</f>
        <v/>
      </c>
      <c r="H41" s="2" t="n">
        <v>6</v>
      </c>
      <c r="I41" s="16">
        <f>G41*H41</f>
        <v/>
      </c>
    </row>
    <row r="42">
      <c r="A42" s="15" t="n">
        <v>46224</v>
      </c>
      <c r="B42" s="2" t="inlineStr">
        <is>
          <t>S04</t>
        </is>
      </c>
      <c r="C42" s="2">
        <f>IFERROR(VLOOKUP(B42,担当者マスタ!$A:$C,2,FALSE),"未登録")</f>
        <v/>
      </c>
      <c r="D42" s="2">
        <f>IFERROR(VLOOKUP(B42,担当者マスタ!$A:$C,3,FALSE),"未登録")</f>
        <v/>
      </c>
      <c r="E42" s="2" t="inlineStr">
        <is>
          <t>チーズケーキ</t>
        </is>
      </c>
      <c r="F42" s="2">
        <f>IFERROR(VLOOKUP(E42,担当者マスタ!$E:$G,2,FALSE),"")</f>
        <v/>
      </c>
      <c r="G42" s="16">
        <f>IFERROR(VLOOKUP(E42,担当者マスタ!$E:$G,3,FALSE),0)</f>
        <v/>
      </c>
      <c r="H42" s="2" t="n">
        <v>4</v>
      </c>
      <c r="I42" s="16">
        <f>G42*H42</f>
        <v/>
      </c>
    </row>
    <row r="43">
      <c r="A43" s="15" t="n">
        <v>46225</v>
      </c>
      <c r="B43" s="2" t="inlineStr">
        <is>
          <t>S02</t>
        </is>
      </c>
      <c r="C43" s="2">
        <f>IFERROR(VLOOKUP(B43,担当者マスタ!$A:$C,2,FALSE),"未登録")</f>
        <v/>
      </c>
      <c r="D43" s="2">
        <f>IFERROR(VLOOKUP(B43,担当者マスタ!$A:$C,3,FALSE),"未登録")</f>
        <v/>
      </c>
      <c r="E43" s="2" t="inlineStr">
        <is>
          <t>チーズケーキ</t>
        </is>
      </c>
      <c r="F43" s="2">
        <f>IFERROR(VLOOKUP(E43,担当者マスタ!$E:$G,2,FALSE),"")</f>
        <v/>
      </c>
      <c r="G43" s="16">
        <f>IFERROR(VLOOKUP(E43,担当者マスタ!$E:$G,3,FALSE),0)</f>
        <v/>
      </c>
      <c r="H43" s="2" t="n">
        <v>4</v>
      </c>
      <c r="I43" s="16">
        <f>G43*H43</f>
        <v/>
      </c>
    </row>
    <row r="44">
      <c r="A44" s="15" t="n">
        <v>46226</v>
      </c>
      <c r="B44" s="2" t="inlineStr">
        <is>
          <t>S03</t>
        </is>
      </c>
      <c r="C44" s="2">
        <f>IFERROR(VLOOKUP(B44,担当者マスタ!$A:$C,2,FALSE),"未登録")</f>
        <v/>
      </c>
      <c r="D44" s="2">
        <f>IFERROR(VLOOKUP(B44,担当者マスタ!$A:$C,3,FALSE),"未登録")</f>
        <v/>
      </c>
      <c r="E44" s="2" t="inlineStr">
        <is>
          <t>カフェラテ</t>
        </is>
      </c>
      <c r="F44" s="2">
        <f>IFERROR(VLOOKUP(E44,担当者マスタ!$E:$G,2,FALSE),"")</f>
        <v/>
      </c>
      <c r="G44" s="16">
        <f>IFERROR(VLOOKUP(E44,担当者マスタ!$E:$G,3,FALSE),0)</f>
        <v/>
      </c>
      <c r="H44" s="2" t="n">
        <v>4</v>
      </c>
      <c r="I44" s="16">
        <f>G44*H44</f>
        <v/>
      </c>
    </row>
    <row r="45">
      <c r="A45" s="15" t="n">
        <v>46226</v>
      </c>
      <c r="B45" s="2" t="inlineStr">
        <is>
          <t>S05</t>
        </is>
      </c>
      <c r="C45" s="2">
        <f>IFERROR(VLOOKUP(B45,担当者マスタ!$A:$C,2,FALSE),"未登録")</f>
        <v/>
      </c>
      <c r="D45" s="2">
        <f>IFERROR(VLOOKUP(B45,担当者マスタ!$A:$C,3,FALSE),"未登録")</f>
        <v/>
      </c>
      <c r="E45" s="2" t="inlineStr">
        <is>
          <t>季節のパフェ</t>
        </is>
      </c>
      <c r="F45" s="2">
        <f>IFERROR(VLOOKUP(E45,担当者マスタ!$E:$G,2,FALSE),"")</f>
        <v/>
      </c>
      <c r="G45" s="16">
        <f>IFERROR(VLOOKUP(E45,担当者マスタ!$E:$G,3,FALSE),0)</f>
        <v/>
      </c>
      <c r="H45" s="2" t="n">
        <v>6</v>
      </c>
      <c r="I45" s="16">
        <f>G45*H45</f>
        <v/>
      </c>
    </row>
    <row r="46">
      <c r="A46" s="15" t="n">
        <v>46226</v>
      </c>
      <c r="B46" s="2" t="inlineStr">
        <is>
          <t>S04</t>
        </is>
      </c>
      <c r="C46" s="2">
        <f>IFERROR(VLOOKUP(B46,担当者マスタ!$A:$C,2,FALSE),"未登録")</f>
        <v/>
      </c>
      <c r="D46" s="2">
        <f>IFERROR(VLOOKUP(B46,担当者マスタ!$A:$C,3,FALSE),"未登録")</f>
        <v/>
      </c>
      <c r="E46" s="2" t="inlineStr">
        <is>
          <t>季節のパフェ</t>
        </is>
      </c>
      <c r="F46" s="2">
        <f>IFERROR(VLOOKUP(E46,担当者マスタ!$E:$G,2,FALSE),"")</f>
        <v/>
      </c>
      <c r="G46" s="16">
        <f>IFERROR(VLOOKUP(E46,担当者マスタ!$E:$G,3,FALSE),0)</f>
        <v/>
      </c>
      <c r="H46" s="2" t="n">
        <v>6</v>
      </c>
      <c r="I46" s="16">
        <f>G46*H46</f>
        <v/>
      </c>
    </row>
    <row r="47">
      <c r="A47" s="15" t="n">
        <v>46227</v>
      </c>
      <c r="B47" s="2" t="inlineStr">
        <is>
          <t>S02</t>
        </is>
      </c>
      <c r="C47" s="2">
        <f>IFERROR(VLOOKUP(B47,担当者マスタ!$A:$C,2,FALSE),"未登録")</f>
        <v/>
      </c>
      <c r="D47" s="2">
        <f>IFERROR(VLOOKUP(B47,担当者マスタ!$A:$C,3,FALSE),"未登録")</f>
        <v/>
      </c>
      <c r="E47" s="2" t="inlineStr">
        <is>
          <t>カフェラテ</t>
        </is>
      </c>
      <c r="F47" s="2">
        <f>IFERROR(VLOOKUP(E47,担当者マスタ!$E:$G,2,FALSE),"")</f>
        <v/>
      </c>
      <c r="G47" s="16">
        <f>IFERROR(VLOOKUP(E47,担当者マスタ!$E:$G,3,FALSE),0)</f>
        <v/>
      </c>
      <c r="H47" s="2" t="n">
        <v>1</v>
      </c>
      <c r="I47" s="16">
        <f>G47*H47</f>
        <v/>
      </c>
    </row>
    <row r="48">
      <c r="A48" s="15" t="n">
        <v>46227</v>
      </c>
      <c r="B48" s="2" t="inlineStr">
        <is>
          <t>S02</t>
        </is>
      </c>
      <c r="C48" s="2">
        <f>IFERROR(VLOOKUP(B48,担当者マスタ!$A:$C,2,FALSE),"未登録")</f>
        <v/>
      </c>
      <c r="D48" s="2">
        <f>IFERROR(VLOOKUP(B48,担当者マスタ!$A:$C,3,FALSE),"未登録")</f>
        <v/>
      </c>
      <c r="E48" s="2" t="inlineStr">
        <is>
          <t>カフェラテ</t>
        </is>
      </c>
      <c r="F48" s="2">
        <f>IFERROR(VLOOKUP(E48,担当者マスタ!$E:$G,2,FALSE),"")</f>
        <v/>
      </c>
      <c r="G48" s="16">
        <f>IFERROR(VLOOKUP(E48,担当者マスタ!$E:$G,3,FALSE),0)</f>
        <v/>
      </c>
      <c r="H48" s="2" t="n">
        <v>2</v>
      </c>
      <c r="I48" s="16">
        <f>G48*H48</f>
        <v/>
      </c>
    </row>
    <row r="49">
      <c r="A49" s="15" t="n">
        <v>46228</v>
      </c>
      <c r="B49" s="2" t="inlineStr">
        <is>
          <t>S02</t>
        </is>
      </c>
      <c r="C49" s="2">
        <f>IFERROR(VLOOKUP(B49,担当者マスタ!$A:$C,2,FALSE),"未登録")</f>
        <v/>
      </c>
      <c r="D49" s="2">
        <f>IFERROR(VLOOKUP(B49,担当者マスタ!$A:$C,3,FALSE),"未登録")</f>
        <v/>
      </c>
      <c r="E49" s="2" t="inlineStr">
        <is>
          <t>ブレンドコーヒー</t>
        </is>
      </c>
      <c r="F49" s="2">
        <f>IFERROR(VLOOKUP(E49,担当者マスタ!$E:$G,2,FALSE),"")</f>
        <v/>
      </c>
      <c r="G49" s="16">
        <f>IFERROR(VLOOKUP(E49,担当者マスタ!$E:$G,3,FALSE),0)</f>
        <v/>
      </c>
      <c r="H49" s="2" t="n">
        <v>4</v>
      </c>
      <c r="I49" s="16">
        <f>G49*H49</f>
        <v/>
      </c>
    </row>
    <row r="50">
      <c r="A50" s="15" t="n">
        <v>46228</v>
      </c>
      <c r="B50" s="2" t="inlineStr">
        <is>
          <t>S05</t>
        </is>
      </c>
      <c r="C50" s="2">
        <f>IFERROR(VLOOKUP(B50,担当者マスタ!$A:$C,2,FALSE),"未登録")</f>
        <v/>
      </c>
      <c r="D50" s="2">
        <f>IFERROR(VLOOKUP(B50,担当者マスタ!$A:$C,3,FALSE),"未登録")</f>
        <v/>
      </c>
      <c r="E50" s="2" t="inlineStr">
        <is>
          <t>カフェラテ</t>
        </is>
      </c>
      <c r="F50" s="2">
        <f>IFERROR(VLOOKUP(E50,担当者マスタ!$E:$G,2,FALSE),"")</f>
        <v/>
      </c>
      <c r="G50" s="16">
        <f>IFERROR(VLOOKUP(E50,担当者マスタ!$E:$G,3,FALSE),0)</f>
        <v/>
      </c>
      <c r="H50" s="2" t="n">
        <v>3</v>
      </c>
      <c r="I50" s="16">
        <f>G50*H50</f>
        <v/>
      </c>
    </row>
    <row r="51">
      <c r="A51" s="15" t="n">
        <v>46228</v>
      </c>
      <c r="B51" s="2" t="inlineStr">
        <is>
          <t>S03</t>
        </is>
      </c>
      <c r="C51" s="2">
        <f>IFERROR(VLOOKUP(B51,担当者マスタ!$A:$C,2,FALSE),"未登録")</f>
        <v/>
      </c>
      <c r="D51" s="2">
        <f>IFERROR(VLOOKUP(B51,担当者マスタ!$A:$C,3,FALSE),"未登録")</f>
        <v/>
      </c>
      <c r="E51" s="2" t="inlineStr">
        <is>
          <t>ブレンドコーヒー</t>
        </is>
      </c>
      <c r="F51" s="2">
        <f>IFERROR(VLOOKUP(E51,担当者マスタ!$E:$G,2,FALSE),"")</f>
        <v/>
      </c>
      <c r="G51" s="16">
        <f>IFERROR(VLOOKUP(E51,担当者マスタ!$E:$G,3,FALSE),0)</f>
        <v/>
      </c>
      <c r="H51" s="2" t="n">
        <v>2</v>
      </c>
      <c r="I51" s="16">
        <f>G51*H51</f>
        <v/>
      </c>
    </row>
    <row r="52">
      <c r="A52" s="15" t="n">
        <v>46229</v>
      </c>
      <c r="B52" s="2" t="inlineStr">
        <is>
          <t>S05</t>
        </is>
      </c>
      <c r="C52" s="2">
        <f>IFERROR(VLOOKUP(B52,担当者マスタ!$A:$C,2,FALSE),"未登録")</f>
        <v/>
      </c>
      <c r="D52" s="2">
        <f>IFERROR(VLOOKUP(B52,担当者マスタ!$A:$C,3,FALSE),"未登録")</f>
        <v/>
      </c>
      <c r="E52" s="2" t="inlineStr">
        <is>
          <t>季節のパフェ</t>
        </is>
      </c>
      <c r="F52" s="2">
        <f>IFERROR(VLOOKUP(E52,担当者マスタ!$E:$G,2,FALSE),"")</f>
        <v/>
      </c>
      <c r="G52" s="16">
        <f>IFERROR(VLOOKUP(E52,担当者マスタ!$E:$G,3,FALSE),0)</f>
        <v/>
      </c>
      <c r="H52" s="2" t="n">
        <v>5</v>
      </c>
      <c r="I52" s="16">
        <f>G52*H52</f>
        <v/>
      </c>
    </row>
    <row r="53">
      <c r="A53" s="15" t="n">
        <v>46229</v>
      </c>
      <c r="B53" s="2" t="inlineStr">
        <is>
          <t>S05</t>
        </is>
      </c>
      <c r="C53" s="2">
        <f>IFERROR(VLOOKUP(B53,担当者マスタ!$A:$C,2,FALSE),"未登録")</f>
        <v/>
      </c>
      <c r="D53" s="2">
        <f>IFERROR(VLOOKUP(B53,担当者マスタ!$A:$C,3,FALSE),"未登録")</f>
        <v/>
      </c>
      <c r="E53" s="2" t="inlineStr">
        <is>
          <t>季節のパフェ</t>
        </is>
      </c>
      <c r="F53" s="2">
        <f>IFERROR(VLOOKUP(E53,担当者マスタ!$E:$G,2,FALSE),"")</f>
        <v/>
      </c>
      <c r="G53" s="16">
        <f>IFERROR(VLOOKUP(E53,担当者マスタ!$E:$G,3,FALSE),0)</f>
        <v/>
      </c>
      <c r="H53" s="2" t="n">
        <v>2</v>
      </c>
      <c r="I53" s="16">
        <f>G53*H53</f>
        <v/>
      </c>
    </row>
    <row r="54">
      <c r="A54" s="15" t="n">
        <v>46230</v>
      </c>
      <c r="B54" s="2" t="inlineStr">
        <is>
          <t>S05</t>
        </is>
      </c>
      <c r="C54" s="2">
        <f>IFERROR(VLOOKUP(B54,担当者マスタ!$A:$C,2,FALSE),"未登録")</f>
        <v/>
      </c>
      <c r="D54" s="2">
        <f>IFERROR(VLOOKUP(B54,担当者マスタ!$A:$C,3,FALSE),"未登録")</f>
        <v/>
      </c>
      <c r="E54" s="2" t="inlineStr">
        <is>
          <t>ナポリタン</t>
        </is>
      </c>
      <c r="F54" s="2">
        <f>IFERROR(VLOOKUP(E54,担当者マスタ!$E:$G,2,FALSE),"")</f>
        <v/>
      </c>
      <c r="G54" s="16">
        <f>IFERROR(VLOOKUP(E54,担当者マスタ!$E:$G,3,FALSE),0)</f>
        <v/>
      </c>
      <c r="H54" s="2" t="n">
        <v>6</v>
      </c>
      <c r="I54" s="16">
        <f>G54*H54</f>
        <v/>
      </c>
    </row>
    <row r="55">
      <c r="A55" s="15" t="n">
        <v>46230</v>
      </c>
      <c r="B55" s="2" t="inlineStr">
        <is>
          <t>S06</t>
        </is>
      </c>
      <c r="C55" s="2">
        <f>IFERROR(VLOOKUP(B55,担当者マスタ!$A:$C,2,FALSE),"未登録")</f>
        <v/>
      </c>
      <c r="D55" s="2">
        <f>IFERROR(VLOOKUP(B55,担当者マスタ!$A:$C,3,FALSE),"未登録")</f>
        <v/>
      </c>
      <c r="E55" s="2" t="inlineStr">
        <is>
          <t>ホットサンド</t>
        </is>
      </c>
      <c r="F55" s="2">
        <f>IFERROR(VLOOKUP(E55,担当者マスタ!$E:$G,2,FALSE),"")</f>
        <v/>
      </c>
      <c r="G55" s="16">
        <f>IFERROR(VLOOKUP(E55,担当者マスタ!$E:$G,3,FALSE),0)</f>
        <v/>
      </c>
      <c r="H55" s="2" t="n">
        <v>1</v>
      </c>
      <c r="I55" s="16">
        <f>G55*H55</f>
        <v/>
      </c>
    </row>
    <row r="56">
      <c r="A56" s="15" t="n">
        <v>46230</v>
      </c>
      <c r="B56" s="2" t="inlineStr">
        <is>
          <t>S04</t>
        </is>
      </c>
      <c r="C56" s="2">
        <f>IFERROR(VLOOKUP(B56,担当者マスタ!$A:$C,2,FALSE),"未登録")</f>
        <v/>
      </c>
      <c r="D56" s="2">
        <f>IFERROR(VLOOKUP(B56,担当者マスタ!$A:$C,3,FALSE),"未登録")</f>
        <v/>
      </c>
      <c r="E56" s="2" t="inlineStr">
        <is>
          <t>ホットサンド</t>
        </is>
      </c>
      <c r="F56" s="2">
        <f>IFERROR(VLOOKUP(E56,担当者マスタ!$E:$G,2,FALSE),"")</f>
        <v/>
      </c>
      <c r="G56" s="16">
        <f>IFERROR(VLOOKUP(E56,担当者マスタ!$E:$G,3,FALSE),0)</f>
        <v/>
      </c>
      <c r="H56" s="2" t="n">
        <v>5</v>
      </c>
      <c r="I56" s="16">
        <f>G56*H56</f>
        <v/>
      </c>
    </row>
    <row r="57">
      <c r="A57" s="15" t="n">
        <v>46231</v>
      </c>
      <c r="B57" s="2" t="inlineStr">
        <is>
          <t>S04</t>
        </is>
      </c>
      <c r="C57" s="2">
        <f>IFERROR(VLOOKUP(B57,担当者マスタ!$A:$C,2,FALSE),"未登録")</f>
        <v/>
      </c>
      <c r="D57" s="2">
        <f>IFERROR(VLOOKUP(B57,担当者マスタ!$A:$C,3,FALSE),"未登録")</f>
        <v/>
      </c>
      <c r="E57" s="2" t="inlineStr">
        <is>
          <t>チーズケーキ</t>
        </is>
      </c>
      <c r="F57" s="2">
        <f>IFERROR(VLOOKUP(E57,担当者マスタ!$E:$G,2,FALSE),"")</f>
        <v/>
      </c>
      <c r="G57" s="16">
        <f>IFERROR(VLOOKUP(E57,担当者マスタ!$E:$G,3,FALSE),0)</f>
        <v/>
      </c>
      <c r="H57" s="2" t="n">
        <v>4</v>
      </c>
      <c r="I57" s="16">
        <f>G57*H57</f>
        <v/>
      </c>
    </row>
    <row r="58">
      <c r="A58" s="15" t="n">
        <v>46231</v>
      </c>
      <c r="B58" s="2" t="inlineStr">
        <is>
          <t>S01</t>
        </is>
      </c>
      <c r="C58" s="2">
        <f>IFERROR(VLOOKUP(B58,担当者マスタ!$A:$C,2,FALSE),"未登録")</f>
        <v/>
      </c>
      <c r="D58" s="2">
        <f>IFERROR(VLOOKUP(B58,担当者マスタ!$A:$C,3,FALSE),"未登録")</f>
        <v/>
      </c>
      <c r="E58" s="2" t="inlineStr">
        <is>
          <t>チーズケーキ</t>
        </is>
      </c>
      <c r="F58" s="2">
        <f>IFERROR(VLOOKUP(E58,担当者マスタ!$E:$G,2,FALSE),"")</f>
        <v/>
      </c>
      <c r="G58" s="16">
        <f>IFERROR(VLOOKUP(E58,担当者マスタ!$E:$G,3,FALSE),0)</f>
        <v/>
      </c>
      <c r="H58" s="2" t="n">
        <v>6</v>
      </c>
      <c r="I58" s="16">
        <f>G58*H58</f>
        <v/>
      </c>
    </row>
    <row r="59">
      <c r="A59" s="15" t="n">
        <v>46232</v>
      </c>
      <c r="B59" s="2" t="inlineStr">
        <is>
          <t>S01</t>
        </is>
      </c>
      <c r="C59" s="2">
        <f>IFERROR(VLOOKUP(B59,担当者マスタ!$A:$C,2,FALSE),"未登録")</f>
        <v/>
      </c>
      <c r="D59" s="2">
        <f>IFERROR(VLOOKUP(B59,担当者マスタ!$A:$C,3,FALSE),"未登録")</f>
        <v/>
      </c>
      <c r="E59" s="2" t="inlineStr">
        <is>
          <t>カフェラテ</t>
        </is>
      </c>
      <c r="F59" s="2">
        <f>IFERROR(VLOOKUP(E59,担当者マスタ!$E:$G,2,FALSE),"")</f>
        <v/>
      </c>
      <c r="G59" s="16">
        <f>IFERROR(VLOOKUP(E59,担当者マスタ!$E:$G,3,FALSE),0)</f>
        <v/>
      </c>
      <c r="H59" s="2" t="n">
        <v>1</v>
      </c>
      <c r="I59" s="16">
        <f>G59*H59</f>
        <v/>
      </c>
    </row>
    <row r="60">
      <c r="A60" s="15" t="n">
        <v>46232</v>
      </c>
      <c r="B60" s="2" t="inlineStr">
        <is>
          <t>S02</t>
        </is>
      </c>
      <c r="C60" s="2">
        <f>IFERROR(VLOOKUP(B60,担当者マスタ!$A:$C,2,FALSE),"未登録")</f>
        <v/>
      </c>
      <c r="D60" s="2">
        <f>IFERROR(VLOOKUP(B60,担当者マスタ!$A:$C,3,FALSE),"未登録")</f>
        <v/>
      </c>
      <c r="E60" s="2" t="inlineStr">
        <is>
          <t>チーズケーキ</t>
        </is>
      </c>
      <c r="F60" s="2">
        <f>IFERROR(VLOOKUP(E60,担当者マスタ!$E:$G,2,FALSE),"")</f>
        <v/>
      </c>
      <c r="G60" s="16">
        <f>IFERROR(VLOOKUP(E60,担当者マスタ!$E:$G,3,FALSE),0)</f>
        <v/>
      </c>
      <c r="H60" s="2" t="n">
        <v>2</v>
      </c>
      <c r="I60" s="16">
        <f>G60*H60</f>
        <v/>
      </c>
    </row>
    <row r="61">
      <c r="A61" s="15" t="n">
        <v>46233</v>
      </c>
      <c r="B61" s="2" t="inlineStr">
        <is>
          <t>S03</t>
        </is>
      </c>
      <c r="C61" s="2">
        <f>IFERROR(VLOOKUP(B61,担当者マスタ!$A:$C,2,FALSE),"未登録")</f>
        <v/>
      </c>
      <c r="D61" s="2">
        <f>IFERROR(VLOOKUP(B61,担当者マスタ!$A:$C,3,FALSE),"未登録")</f>
        <v/>
      </c>
      <c r="E61" s="2" t="inlineStr">
        <is>
          <t>ナポリタン</t>
        </is>
      </c>
      <c r="F61" s="2">
        <f>IFERROR(VLOOKUP(E61,担当者マスタ!$E:$G,2,FALSE),"")</f>
        <v/>
      </c>
      <c r="G61" s="16">
        <f>IFERROR(VLOOKUP(E61,担当者マスタ!$E:$G,3,FALSE),0)</f>
        <v/>
      </c>
      <c r="H61" s="2" t="n">
        <v>1</v>
      </c>
      <c r="I61" s="16">
        <f>G61*H61</f>
        <v/>
      </c>
    </row>
    <row r="62">
      <c r="A62" s="15" t="n">
        <v>46234</v>
      </c>
      <c r="B62" s="2" t="inlineStr">
        <is>
          <t>S01</t>
        </is>
      </c>
      <c r="C62" s="2">
        <f>IFERROR(VLOOKUP(B62,担当者マスタ!$A:$C,2,FALSE),"未登録")</f>
        <v/>
      </c>
      <c r="D62" s="2">
        <f>IFERROR(VLOOKUP(B62,担当者マスタ!$A:$C,3,FALSE),"未登録")</f>
        <v/>
      </c>
      <c r="E62" s="2" t="inlineStr">
        <is>
          <t>ナポリタン</t>
        </is>
      </c>
      <c r="F62" s="2">
        <f>IFERROR(VLOOKUP(E62,担当者マスタ!$E:$G,2,FALSE),"")</f>
        <v/>
      </c>
      <c r="G62" s="16">
        <f>IFERROR(VLOOKUP(E62,担当者マスタ!$E:$G,3,FALSE),0)</f>
        <v/>
      </c>
      <c r="H62" s="2" t="n">
        <v>2</v>
      </c>
      <c r="I62" s="16">
        <f>G62*H62</f>
        <v/>
      </c>
    </row>
    <row r="63">
      <c r="A63" s="15" t="n">
        <v>46235</v>
      </c>
      <c r="B63" s="2" t="inlineStr">
        <is>
          <t>S01</t>
        </is>
      </c>
      <c r="C63" s="2">
        <f>IFERROR(VLOOKUP(B63,担当者マスタ!$A:$C,2,FALSE),"未登録")</f>
        <v/>
      </c>
      <c r="D63" s="2">
        <f>IFERROR(VLOOKUP(B63,担当者マスタ!$A:$C,3,FALSE),"未登録")</f>
        <v/>
      </c>
      <c r="E63" s="2" t="inlineStr">
        <is>
          <t>季節のパフェ</t>
        </is>
      </c>
      <c r="F63" s="2">
        <f>IFERROR(VLOOKUP(E63,担当者マスタ!$E:$G,2,FALSE),"")</f>
        <v/>
      </c>
      <c r="G63" s="16">
        <f>IFERROR(VLOOKUP(E63,担当者マスタ!$E:$G,3,FALSE),0)</f>
        <v/>
      </c>
      <c r="H63" s="2" t="n">
        <v>5</v>
      </c>
      <c r="I63" s="16">
        <f>G63*H63</f>
        <v/>
      </c>
    </row>
    <row r="64">
      <c r="A64" s="15" t="n">
        <v>46235</v>
      </c>
      <c r="B64" s="2" t="inlineStr">
        <is>
          <t>S01</t>
        </is>
      </c>
      <c r="C64" s="2">
        <f>IFERROR(VLOOKUP(B64,担当者マスタ!$A:$C,2,FALSE),"未登録")</f>
        <v/>
      </c>
      <c r="D64" s="2">
        <f>IFERROR(VLOOKUP(B64,担当者マスタ!$A:$C,3,FALSE),"未登録")</f>
        <v/>
      </c>
      <c r="E64" s="2" t="inlineStr">
        <is>
          <t>ブレンドコーヒー</t>
        </is>
      </c>
      <c r="F64" s="2">
        <f>IFERROR(VLOOKUP(E64,担当者マスタ!$E:$G,2,FALSE),"")</f>
        <v/>
      </c>
      <c r="G64" s="16">
        <f>IFERROR(VLOOKUP(E64,担当者マスタ!$E:$G,3,FALSE),0)</f>
        <v/>
      </c>
      <c r="H64" s="2" t="n">
        <v>2</v>
      </c>
      <c r="I64" s="16">
        <f>G64*H64</f>
        <v/>
      </c>
    </row>
    <row r="65">
      <c r="A65" s="15" t="n">
        <v>46235</v>
      </c>
      <c r="B65" s="2" t="inlineStr">
        <is>
          <t>S05</t>
        </is>
      </c>
      <c r="C65" s="2">
        <f>IFERROR(VLOOKUP(B65,担当者マスタ!$A:$C,2,FALSE),"未登録")</f>
        <v/>
      </c>
      <c r="D65" s="2">
        <f>IFERROR(VLOOKUP(B65,担当者マスタ!$A:$C,3,FALSE),"未登録")</f>
        <v/>
      </c>
      <c r="E65" s="2" t="inlineStr">
        <is>
          <t>チーズケーキ</t>
        </is>
      </c>
      <c r="F65" s="2">
        <f>IFERROR(VLOOKUP(E65,担当者マスタ!$E:$G,2,FALSE),"")</f>
        <v/>
      </c>
      <c r="G65" s="16">
        <f>IFERROR(VLOOKUP(E65,担当者マスタ!$E:$G,3,FALSE),0)</f>
        <v/>
      </c>
      <c r="H65" s="2" t="n">
        <v>2</v>
      </c>
      <c r="I65" s="16">
        <f>G65*H65</f>
        <v/>
      </c>
    </row>
    <row r="66">
      <c r="A66" s="15" t="n">
        <v>46236</v>
      </c>
      <c r="B66" s="2" t="inlineStr">
        <is>
          <t>S03</t>
        </is>
      </c>
      <c r="C66" s="2">
        <f>IFERROR(VLOOKUP(B66,担当者マスタ!$A:$C,2,FALSE),"未登録")</f>
        <v/>
      </c>
      <c r="D66" s="2">
        <f>IFERROR(VLOOKUP(B66,担当者マスタ!$A:$C,3,FALSE),"未登録")</f>
        <v/>
      </c>
      <c r="E66" s="2" t="inlineStr">
        <is>
          <t>季節のパフェ</t>
        </is>
      </c>
      <c r="F66" s="2">
        <f>IFERROR(VLOOKUP(E66,担当者マスタ!$E:$G,2,FALSE),"")</f>
        <v/>
      </c>
      <c r="G66" s="16">
        <f>IFERROR(VLOOKUP(E66,担当者マスタ!$E:$G,3,FALSE),0)</f>
        <v/>
      </c>
      <c r="H66" s="2" t="n">
        <v>5</v>
      </c>
      <c r="I66" s="16">
        <f>G66*H66</f>
        <v/>
      </c>
    </row>
    <row r="67">
      <c r="A67" s="15" t="n">
        <v>46236</v>
      </c>
      <c r="B67" s="2" t="inlineStr">
        <is>
          <t>S03</t>
        </is>
      </c>
      <c r="C67" s="2">
        <f>IFERROR(VLOOKUP(B67,担当者マスタ!$A:$C,2,FALSE),"未登録")</f>
        <v/>
      </c>
      <c r="D67" s="2">
        <f>IFERROR(VLOOKUP(B67,担当者マスタ!$A:$C,3,FALSE),"未登録")</f>
        <v/>
      </c>
      <c r="E67" s="2" t="inlineStr">
        <is>
          <t>チーズケーキ</t>
        </is>
      </c>
      <c r="F67" s="2">
        <f>IFERROR(VLOOKUP(E67,担当者マスタ!$E:$G,2,FALSE),"")</f>
        <v/>
      </c>
      <c r="G67" s="16">
        <f>IFERROR(VLOOKUP(E67,担当者マスタ!$E:$G,3,FALSE),0)</f>
        <v/>
      </c>
      <c r="H67" s="2" t="n">
        <v>1</v>
      </c>
      <c r="I67" s="16">
        <f>G67*H67</f>
        <v/>
      </c>
    </row>
    <row r="68">
      <c r="A68" s="15" t="n">
        <v>46236</v>
      </c>
      <c r="B68" s="2" t="inlineStr">
        <is>
          <t>S01</t>
        </is>
      </c>
      <c r="C68" s="2">
        <f>IFERROR(VLOOKUP(B68,担当者マスタ!$A:$C,2,FALSE),"未登録")</f>
        <v/>
      </c>
      <c r="D68" s="2">
        <f>IFERROR(VLOOKUP(B68,担当者マスタ!$A:$C,3,FALSE),"未登録")</f>
        <v/>
      </c>
      <c r="E68" s="2" t="inlineStr">
        <is>
          <t>チーズケーキ</t>
        </is>
      </c>
      <c r="F68" s="2">
        <f>IFERROR(VLOOKUP(E68,担当者マスタ!$E:$G,2,FALSE),"")</f>
        <v/>
      </c>
      <c r="G68" s="16">
        <f>IFERROR(VLOOKUP(E68,担当者マスタ!$E:$G,3,FALSE),0)</f>
        <v/>
      </c>
      <c r="H68" s="2" t="n">
        <v>4</v>
      </c>
      <c r="I68" s="16">
        <f>G68*H68</f>
        <v/>
      </c>
    </row>
    <row r="69">
      <c r="A69" s="15" t="n">
        <v>46237</v>
      </c>
      <c r="B69" s="2" t="inlineStr">
        <is>
          <t>S04</t>
        </is>
      </c>
      <c r="C69" s="2">
        <f>IFERROR(VLOOKUP(B69,担当者マスタ!$A:$C,2,FALSE),"未登録")</f>
        <v/>
      </c>
      <c r="D69" s="2">
        <f>IFERROR(VLOOKUP(B69,担当者マスタ!$A:$C,3,FALSE),"未登録")</f>
        <v/>
      </c>
      <c r="E69" s="2" t="inlineStr">
        <is>
          <t>季節のパフェ</t>
        </is>
      </c>
      <c r="F69" s="2">
        <f>IFERROR(VLOOKUP(E69,担当者マスタ!$E:$G,2,FALSE),"")</f>
        <v/>
      </c>
      <c r="G69" s="16">
        <f>IFERROR(VLOOKUP(E69,担当者マスタ!$E:$G,3,FALSE),0)</f>
        <v/>
      </c>
      <c r="H69" s="2" t="n">
        <v>1</v>
      </c>
      <c r="I69" s="16">
        <f>G69*H69</f>
        <v/>
      </c>
    </row>
    <row r="70">
      <c r="A70" s="15" t="n">
        <v>46237</v>
      </c>
      <c r="B70" s="2" t="inlineStr">
        <is>
          <t>S02</t>
        </is>
      </c>
      <c r="C70" s="2">
        <f>IFERROR(VLOOKUP(B70,担当者マスタ!$A:$C,2,FALSE),"未登録")</f>
        <v/>
      </c>
      <c r="D70" s="2">
        <f>IFERROR(VLOOKUP(B70,担当者マスタ!$A:$C,3,FALSE),"未登録")</f>
        <v/>
      </c>
      <c r="E70" s="2" t="inlineStr">
        <is>
          <t>ブレンドコーヒー</t>
        </is>
      </c>
      <c r="F70" s="2">
        <f>IFERROR(VLOOKUP(E70,担当者マスタ!$E:$G,2,FALSE),"")</f>
        <v/>
      </c>
      <c r="G70" s="16">
        <f>IFERROR(VLOOKUP(E70,担当者マスタ!$E:$G,3,FALSE),0)</f>
        <v/>
      </c>
      <c r="H70" s="2" t="n">
        <v>6</v>
      </c>
      <c r="I70" s="16">
        <f>G70*H70</f>
        <v/>
      </c>
    </row>
    <row r="71">
      <c r="A71" s="15" t="n">
        <v>46238</v>
      </c>
      <c r="B71" s="2" t="inlineStr">
        <is>
          <t>S06</t>
        </is>
      </c>
      <c r="C71" s="2">
        <f>IFERROR(VLOOKUP(B71,担当者マスタ!$A:$C,2,FALSE),"未登録")</f>
        <v/>
      </c>
      <c r="D71" s="2">
        <f>IFERROR(VLOOKUP(B71,担当者マスタ!$A:$C,3,FALSE),"未登録")</f>
        <v/>
      </c>
      <c r="E71" s="2" t="inlineStr">
        <is>
          <t>季節のパフェ</t>
        </is>
      </c>
      <c r="F71" s="2">
        <f>IFERROR(VLOOKUP(E71,担当者マスタ!$E:$G,2,FALSE),"")</f>
        <v/>
      </c>
      <c r="G71" s="16">
        <f>IFERROR(VLOOKUP(E71,担当者マスタ!$E:$G,3,FALSE),0)</f>
        <v/>
      </c>
      <c r="H71" s="2" t="n">
        <v>4</v>
      </c>
      <c r="I71" s="16">
        <f>G71*H71</f>
        <v/>
      </c>
    </row>
    <row r="72">
      <c r="A72" s="15" t="n">
        <v>46238</v>
      </c>
      <c r="B72" s="2" t="inlineStr">
        <is>
          <t>S06</t>
        </is>
      </c>
      <c r="C72" s="2">
        <f>IFERROR(VLOOKUP(B72,担当者マスタ!$A:$C,2,FALSE),"未登録")</f>
        <v/>
      </c>
      <c r="D72" s="2">
        <f>IFERROR(VLOOKUP(B72,担当者マスタ!$A:$C,3,FALSE),"未登録")</f>
        <v/>
      </c>
      <c r="E72" s="2" t="inlineStr">
        <is>
          <t>カフェラテ</t>
        </is>
      </c>
      <c r="F72" s="2">
        <f>IFERROR(VLOOKUP(E72,担当者マスタ!$E:$G,2,FALSE),"")</f>
        <v/>
      </c>
      <c r="G72" s="16">
        <f>IFERROR(VLOOKUP(E72,担当者マスタ!$E:$G,3,FALSE),0)</f>
        <v/>
      </c>
      <c r="H72" s="2" t="n">
        <v>5</v>
      </c>
      <c r="I72" s="16">
        <f>G72*H72</f>
        <v/>
      </c>
    </row>
    <row r="73">
      <c r="A73" s="15" t="n">
        <v>46239</v>
      </c>
      <c r="B73" s="2" t="inlineStr">
        <is>
          <t>S02</t>
        </is>
      </c>
      <c r="C73" s="2">
        <f>IFERROR(VLOOKUP(B73,担当者マスタ!$A:$C,2,FALSE),"未登録")</f>
        <v/>
      </c>
      <c r="D73" s="2">
        <f>IFERROR(VLOOKUP(B73,担当者マスタ!$A:$C,3,FALSE),"未登録")</f>
        <v/>
      </c>
      <c r="E73" s="2" t="inlineStr">
        <is>
          <t>ナポリタン</t>
        </is>
      </c>
      <c r="F73" s="2">
        <f>IFERROR(VLOOKUP(E73,担当者マスタ!$E:$G,2,FALSE),"")</f>
        <v/>
      </c>
      <c r="G73" s="16">
        <f>IFERROR(VLOOKUP(E73,担当者マスタ!$E:$G,3,FALSE),0)</f>
        <v/>
      </c>
      <c r="H73" s="2" t="n">
        <v>3</v>
      </c>
      <c r="I73" s="16">
        <f>G73*H73</f>
        <v/>
      </c>
    </row>
    <row r="74">
      <c r="A74" s="15" t="n">
        <v>46240</v>
      </c>
      <c r="B74" s="2" t="inlineStr">
        <is>
          <t>S06</t>
        </is>
      </c>
      <c r="C74" s="2">
        <f>IFERROR(VLOOKUP(B74,担当者マスタ!$A:$C,2,FALSE),"未登録")</f>
        <v/>
      </c>
      <c r="D74" s="2">
        <f>IFERROR(VLOOKUP(B74,担当者マスタ!$A:$C,3,FALSE),"未登録")</f>
        <v/>
      </c>
      <c r="E74" s="2" t="inlineStr">
        <is>
          <t>ナポリタン</t>
        </is>
      </c>
      <c r="F74" s="2">
        <f>IFERROR(VLOOKUP(E74,担当者マスタ!$E:$G,2,FALSE),"")</f>
        <v/>
      </c>
      <c r="G74" s="16">
        <f>IFERROR(VLOOKUP(E74,担当者マスタ!$E:$G,3,FALSE),0)</f>
        <v/>
      </c>
      <c r="H74" s="2" t="n">
        <v>1</v>
      </c>
      <c r="I74" s="16">
        <f>G74*H74</f>
        <v/>
      </c>
    </row>
    <row r="75">
      <c r="A75" s="15" t="n">
        <v>46241</v>
      </c>
      <c r="B75" s="2" t="inlineStr">
        <is>
          <t>S03</t>
        </is>
      </c>
      <c r="C75" s="2">
        <f>IFERROR(VLOOKUP(B75,担当者マスタ!$A:$C,2,FALSE),"未登録")</f>
        <v/>
      </c>
      <c r="D75" s="2">
        <f>IFERROR(VLOOKUP(B75,担当者マスタ!$A:$C,3,FALSE),"未登録")</f>
        <v/>
      </c>
      <c r="E75" s="2" t="inlineStr">
        <is>
          <t>ホットサンド</t>
        </is>
      </c>
      <c r="F75" s="2">
        <f>IFERROR(VLOOKUP(E75,担当者マスタ!$E:$G,2,FALSE),"")</f>
        <v/>
      </c>
      <c r="G75" s="16">
        <f>IFERROR(VLOOKUP(E75,担当者マスタ!$E:$G,3,FALSE),0)</f>
        <v/>
      </c>
      <c r="H75" s="2" t="n">
        <v>1</v>
      </c>
      <c r="I75" s="16">
        <f>G75*H75</f>
        <v/>
      </c>
    </row>
    <row r="76">
      <c r="A76" s="15" t="n">
        <v>46241</v>
      </c>
      <c r="B76" s="2" t="inlineStr">
        <is>
          <t>S06</t>
        </is>
      </c>
      <c r="C76" s="2">
        <f>IFERROR(VLOOKUP(B76,担当者マスタ!$A:$C,2,FALSE),"未登録")</f>
        <v/>
      </c>
      <c r="D76" s="2">
        <f>IFERROR(VLOOKUP(B76,担当者マスタ!$A:$C,3,FALSE),"未登録")</f>
        <v/>
      </c>
      <c r="E76" s="2" t="inlineStr">
        <is>
          <t>季節のパフェ</t>
        </is>
      </c>
      <c r="F76" s="2">
        <f>IFERROR(VLOOKUP(E76,担当者マスタ!$E:$G,2,FALSE),"")</f>
        <v/>
      </c>
      <c r="G76" s="16">
        <f>IFERROR(VLOOKUP(E76,担当者マスタ!$E:$G,3,FALSE),0)</f>
        <v/>
      </c>
      <c r="H76" s="2" t="n">
        <v>5</v>
      </c>
      <c r="I76" s="16">
        <f>G76*H76</f>
        <v/>
      </c>
    </row>
    <row r="77">
      <c r="A77" s="15" t="n">
        <v>46241</v>
      </c>
      <c r="B77" s="2" t="inlineStr">
        <is>
          <t>S03</t>
        </is>
      </c>
      <c r="C77" s="2">
        <f>IFERROR(VLOOKUP(B77,担当者マスタ!$A:$C,2,FALSE),"未登録")</f>
        <v/>
      </c>
      <c r="D77" s="2">
        <f>IFERROR(VLOOKUP(B77,担当者マスタ!$A:$C,3,FALSE),"未登録")</f>
        <v/>
      </c>
      <c r="E77" s="2" t="inlineStr">
        <is>
          <t>カフェラテ</t>
        </is>
      </c>
      <c r="F77" s="2">
        <f>IFERROR(VLOOKUP(E77,担当者マスタ!$E:$G,2,FALSE),"")</f>
        <v/>
      </c>
      <c r="G77" s="16">
        <f>IFERROR(VLOOKUP(E77,担当者マスタ!$E:$G,3,FALSE),0)</f>
        <v/>
      </c>
      <c r="H77" s="2" t="n">
        <v>3</v>
      </c>
      <c r="I77" s="16">
        <f>G77*H77</f>
        <v/>
      </c>
    </row>
    <row r="78">
      <c r="A78" s="15" t="n">
        <v>46242</v>
      </c>
      <c r="B78" s="2" t="inlineStr">
        <is>
          <t>S05</t>
        </is>
      </c>
      <c r="C78" s="2">
        <f>IFERROR(VLOOKUP(B78,担当者マスタ!$A:$C,2,FALSE),"未登録")</f>
        <v/>
      </c>
      <c r="D78" s="2">
        <f>IFERROR(VLOOKUP(B78,担当者マスタ!$A:$C,3,FALSE),"未登録")</f>
        <v/>
      </c>
      <c r="E78" s="2" t="inlineStr">
        <is>
          <t>ナポリタン</t>
        </is>
      </c>
      <c r="F78" s="2">
        <f>IFERROR(VLOOKUP(E78,担当者マスタ!$E:$G,2,FALSE),"")</f>
        <v/>
      </c>
      <c r="G78" s="16">
        <f>IFERROR(VLOOKUP(E78,担当者マスタ!$E:$G,3,FALSE),0)</f>
        <v/>
      </c>
      <c r="H78" s="2" t="n">
        <v>5</v>
      </c>
      <c r="I78" s="16">
        <f>G78*H78</f>
        <v/>
      </c>
    </row>
    <row r="79">
      <c r="A79" s="15" t="n">
        <v>46243</v>
      </c>
      <c r="B79" s="2" t="inlineStr">
        <is>
          <t>S06</t>
        </is>
      </c>
      <c r="C79" s="2">
        <f>IFERROR(VLOOKUP(B79,担当者マスタ!$A:$C,2,FALSE),"未登録")</f>
        <v/>
      </c>
      <c r="D79" s="2">
        <f>IFERROR(VLOOKUP(B79,担当者マスタ!$A:$C,3,FALSE),"未登録")</f>
        <v/>
      </c>
      <c r="E79" s="2" t="inlineStr">
        <is>
          <t>カフェラテ</t>
        </is>
      </c>
      <c r="F79" s="2">
        <f>IFERROR(VLOOKUP(E79,担当者マスタ!$E:$G,2,FALSE),"")</f>
        <v/>
      </c>
      <c r="G79" s="16">
        <f>IFERROR(VLOOKUP(E79,担当者マスタ!$E:$G,3,FALSE),0)</f>
        <v/>
      </c>
      <c r="H79" s="2" t="n">
        <v>5</v>
      </c>
      <c r="I79" s="16">
        <f>G79*H79</f>
        <v/>
      </c>
    </row>
    <row r="80">
      <c r="A80" s="15" t="n">
        <v>46243</v>
      </c>
      <c r="B80" s="2" t="inlineStr">
        <is>
          <t>S02</t>
        </is>
      </c>
      <c r="C80" s="2">
        <f>IFERROR(VLOOKUP(B80,担当者マスタ!$A:$C,2,FALSE),"未登録")</f>
        <v/>
      </c>
      <c r="D80" s="2">
        <f>IFERROR(VLOOKUP(B80,担当者マスタ!$A:$C,3,FALSE),"未登録")</f>
        <v/>
      </c>
      <c r="E80" s="2" t="inlineStr">
        <is>
          <t>カフェラテ</t>
        </is>
      </c>
      <c r="F80" s="2">
        <f>IFERROR(VLOOKUP(E80,担当者マスタ!$E:$G,2,FALSE),"")</f>
        <v/>
      </c>
      <c r="G80" s="16">
        <f>IFERROR(VLOOKUP(E80,担当者マスタ!$E:$G,3,FALSE),0)</f>
        <v/>
      </c>
      <c r="H80" s="2" t="n">
        <v>4</v>
      </c>
      <c r="I80" s="16">
        <f>G80*H80</f>
        <v/>
      </c>
    </row>
    <row r="81">
      <c r="A81" s="15" t="n">
        <v>46244</v>
      </c>
      <c r="B81" s="2" t="inlineStr">
        <is>
          <t>S02</t>
        </is>
      </c>
      <c r="C81" s="2">
        <f>IFERROR(VLOOKUP(B81,担当者マスタ!$A:$C,2,FALSE),"未登録")</f>
        <v/>
      </c>
      <c r="D81" s="2">
        <f>IFERROR(VLOOKUP(B81,担当者マスタ!$A:$C,3,FALSE),"未登録")</f>
        <v/>
      </c>
      <c r="E81" s="2" t="inlineStr">
        <is>
          <t>カフェラテ</t>
        </is>
      </c>
      <c r="F81" s="2">
        <f>IFERROR(VLOOKUP(E81,担当者マスタ!$E:$G,2,FALSE),"")</f>
        <v/>
      </c>
      <c r="G81" s="16">
        <f>IFERROR(VLOOKUP(E81,担当者マスタ!$E:$G,3,FALSE),0)</f>
        <v/>
      </c>
      <c r="H81" s="2" t="n">
        <v>5</v>
      </c>
      <c r="I81" s="16">
        <f>G81*H81</f>
        <v/>
      </c>
    </row>
    <row r="82">
      <c r="A82" s="15" t="n">
        <v>46244</v>
      </c>
      <c r="B82" s="2" t="inlineStr">
        <is>
          <t>S04</t>
        </is>
      </c>
      <c r="C82" s="2">
        <f>IFERROR(VLOOKUP(B82,担当者マスタ!$A:$C,2,FALSE),"未登録")</f>
        <v/>
      </c>
      <c r="D82" s="2">
        <f>IFERROR(VLOOKUP(B82,担当者マスタ!$A:$C,3,FALSE),"未登録")</f>
        <v/>
      </c>
      <c r="E82" s="2" t="inlineStr">
        <is>
          <t>季節のパフェ</t>
        </is>
      </c>
      <c r="F82" s="2">
        <f>IFERROR(VLOOKUP(E82,担当者マスタ!$E:$G,2,FALSE),"")</f>
        <v/>
      </c>
      <c r="G82" s="16">
        <f>IFERROR(VLOOKUP(E82,担当者マスタ!$E:$G,3,FALSE),0)</f>
        <v/>
      </c>
      <c r="H82" s="2" t="n">
        <v>6</v>
      </c>
      <c r="I82" s="16">
        <f>G82*H82</f>
        <v/>
      </c>
    </row>
    <row r="83">
      <c r="A83" s="15" t="n">
        <v>46244</v>
      </c>
      <c r="B83" s="2" t="inlineStr">
        <is>
          <t>S01</t>
        </is>
      </c>
      <c r="C83" s="2">
        <f>IFERROR(VLOOKUP(B83,担当者マスタ!$A:$C,2,FALSE),"未登録")</f>
        <v/>
      </c>
      <c r="D83" s="2">
        <f>IFERROR(VLOOKUP(B83,担当者マスタ!$A:$C,3,FALSE),"未登録")</f>
        <v/>
      </c>
      <c r="E83" s="2" t="inlineStr">
        <is>
          <t>ブレンドコーヒー</t>
        </is>
      </c>
      <c r="F83" s="2">
        <f>IFERROR(VLOOKUP(E83,担当者マスタ!$E:$G,2,FALSE),"")</f>
        <v/>
      </c>
      <c r="G83" s="16">
        <f>IFERROR(VLOOKUP(E83,担当者マスタ!$E:$G,3,FALSE),0)</f>
        <v/>
      </c>
      <c r="H83" s="2" t="n">
        <v>3</v>
      </c>
      <c r="I83" s="16">
        <f>G83*H83</f>
        <v/>
      </c>
    </row>
    <row r="84">
      <c r="A84" s="15" t="n">
        <v>46245</v>
      </c>
      <c r="B84" s="2" t="inlineStr">
        <is>
          <t>S03</t>
        </is>
      </c>
      <c r="C84" s="2">
        <f>IFERROR(VLOOKUP(B84,担当者マスタ!$A:$C,2,FALSE),"未登録")</f>
        <v/>
      </c>
      <c r="D84" s="2">
        <f>IFERROR(VLOOKUP(B84,担当者マスタ!$A:$C,3,FALSE),"未登録")</f>
        <v/>
      </c>
      <c r="E84" s="2" t="inlineStr">
        <is>
          <t>カフェラテ</t>
        </is>
      </c>
      <c r="F84" s="2">
        <f>IFERROR(VLOOKUP(E84,担当者マスタ!$E:$G,2,FALSE),"")</f>
        <v/>
      </c>
      <c r="G84" s="16">
        <f>IFERROR(VLOOKUP(E84,担当者マスタ!$E:$G,3,FALSE),0)</f>
        <v/>
      </c>
      <c r="H84" s="2" t="n">
        <v>6</v>
      </c>
      <c r="I84" s="16">
        <f>G84*H84</f>
        <v/>
      </c>
    </row>
    <row r="85">
      <c r="A85" s="15" t="n">
        <v>46245</v>
      </c>
      <c r="B85" s="2" t="inlineStr">
        <is>
          <t>S05</t>
        </is>
      </c>
      <c r="C85" s="2">
        <f>IFERROR(VLOOKUP(B85,担当者マスタ!$A:$C,2,FALSE),"未登録")</f>
        <v/>
      </c>
      <c r="D85" s="2">
        <f>IFERROR(VLOOKUP(B85,担当者マスタ!$A:$C,3,FALSE),"未登録")</f>
        <v/>
      </c>
      <c r="E85" s="2" t="inlineStr">
        <is>
          <t>季節のパフェ</t>
        </is>
      </c>
      <c r="F85" s="2">
        <f>IFERROR(VLOOKUP(E85,担当者マスタ!$E:$G,2,FALSE),"")</f>
        <v/>
      </c>
      <c r="G85" s="16">
        <f>IFERROR(VLOOKUP(E85,担当者マスタ!$E:$G,3,FALSE),0)</f>
        <v/>
      </c>
      <c r="H85" s="2" t="n">
        <v>4</v>
      </c>
      <c r="I85" s="16">
        <f>G85*H85</f>
        <v/>
      </c>
    </row>
    <row r="86">
      <c r="A86" s="15" t="n">
        <v>46246</v>
      </c>
      <c r="B86" s="2" t="inlineStr">
        <is>
          <t>S03</t>
        </is>
      </c>
      <c r="C86" s="2">
        <f>IFERROR(VLOOKUP(B86,担当者マスタ!$A:$C,2,FALSE),"未登録")</f>
        <v/>
      </c>
      <c r="D86" s="2">
        <f>IFERROR(VLOOKUP(B86,担当者マスタ!$A:$C,3,FALSE),"未登録")</f>
        <v/>
      </c>
      <c r="E86" s="2" t="inlineStr">
        <is>
          <t>季節のパフェ</t>
        </is>
      </c>
      <c r="F86" s="2">
        <f>IFERROR(VLOOKUP(E86,担当者マスタ!$E:$G,2,FALSE),"")</f>
        <v/>
      </c>
      <c r="G86" s="16">
        <f>IFERROR(VLOOKUP(E86,担当者マスタ!$E:$G,3,FALSE),0)</f>
        <v/>
      </c>
      <c r="H86" s="2" t="n">
        <v>1</v>
      </c>
      <c r="I86" s="16">
        <f>G86*H86</f>
        <v/>
      </c>
    </row>
    <row r="87">
      <c r="A87" s="15" t="n">
        <v>46246</v>
      </c>
      <c r="B87" s="2" t="inlineStr">
        <is>
          <t>S02</t>
        </is>
      </c>
      <c r="C87" s="2">
        <f>IFERROR(VLOOKUP(B87,担当者マスタ!$A:$C,2,FALSE),"未登録")</f>
        <v/>
      </c>
      <c r="D87" s="2">
        <f>IFERROR(VLOOKUP(B87,担当者マスタ!$A:$C,3,FALSE),"未登録")</f>
        <v/>
      </c>
      <c r="E87" s="2" t="inlineStr">
        <is>
          <t>ブレンドコーヒー</t>
        </is>
      </c>
      <c r="F87" s="2">
        <f>IFERROR(VLOOKUP(E87,担当者マスタ!$E:$G,2,FALSE),"")</f>
        <v/>
      </c>
      <c r="G87" s="16">
        <f>IFERROR(VLOOKUP(E87,担当者マスタ!$E:$G,3,FALSE),0)</f>
        <v/>
      </c>
      <c r="H87" s="2" t="n">
        <v>2</v>
      </c>
      <c r="I87" s="16">
        <f>G87*H87</f>
        <v/>
      </c>
    </row>
    <row r="88">
      <c r="A88" s="15" t="n">
        <v>46246</v>
      </c>
      <c r="B88" s="2" t="inlineStr">
        <is>
          <t>S04</t>
        </is>
      </c>
      <c r="C88" s="2">
        <f>IFERROR(VLOOKUP(B88,担当者マスタ!$A:$C,2,FALSE),"未登録")</f>
        <v/>
      </c>
      <c r="D88" s="2">
        <f>IFERROR(VLOOKUP(B88,担当者マスタ!$A:$C,3,FALSE),"未登録")</f>
        <v/>
      </c>
      <c r="E88" s="2" t="inlineStr">
        <is>
          <t>カフェラテ</t>
        </is>
      </c>
      <c r="F88" s="2">
        <f>IFERROR(VLOOKUP(E88,担当者マスタ!$E:$G,2,FALSE),"")</f>
        <v/>
      </c>
      <c r="G88" s="16">
        <f>IFERROR(VLOOKUP(E88,担当者マスタ!$E:$G,3,FALSE),0)</f>
        <v/>
      </c>
      <c r="H88" s="2" t="n">
        <v>3</v>
      </c>
      <c r="I88" s="16">
        <f>G88*H88</f>
        <v/>
      </c>
    </row>
    <row r="89">
      <c r="A89" s="15" t="n">
        <v>46247</v>
      </c>
      <c r="B89" s="2" t="inlineStr">
        <is>
          <t>S04</t>
        </is>
      </c>
      <c r="C89" s="2">
        <f>IFERROR(VLOOKUP(B89,担当者マスタ!$A:$C,2,FALSE),"未登録")</f>
        <v/>
      </c>
      <c r="D89" s="2">
        <f>IFERROR(VLOOKUP(B89,担当者マスタ!$A:$C,3,FALSE),"未登録")</f>
        <v/>
      </c>
      <c r="E89" s="2" t="inlineStr">
        <is>
          <t>ナポリタン</t>
        </is>
      </c>
      <c r="F89" s="2">
        <f>IFERROR(VLOOKUP(E89,担当者マスタ!$E:$G,2,FALSE),"")</f>
        <v/>
      </c>
      <c r="G89" s="16">
        <f>IFERROR(VLOOKUP(E89,担当者マスタ!$E:$G,3,FALSE),0)</f>
        <v/>
      </c>
      <c r="H89" s="2" t="n">
        <v>5</v>
      </c>
      <c r="I89" s="16">
        <f>G89*H89</f>
        <v/>
      </c>
    </row>
    <row r="90">
      <c r="A90" s="15" t="n">
        <v>46248</v>
      </c>
      <c r="B90" s="2" t="inlineStr">
        <is>
          <t>S04</t>
        </is>
      </c>
      <c r="C90" s="2">
        <f>IFERROR(VLOOKUP(B90,担当者マスタ!$A:$C,2,FALSE),"未登録")</f>
        <v/>
      </c>
      <c r="D90" s="2">
        <f>IFERROR(VLOOKUP(B90,担当者マスタ!$A:$C,3,FALSE),"未登録")</f>
        <v/>
      </c>
      <c r="E90" s="2" t="inlineStr">
        <is>
          <t>ホットサンド</t>
        </is>
      </c>
      <c r="F90" s="2">
        <f>IFERROR(VLOOKUP(E90,担当者マスタ!$E:$G,2,FALSE),"")</f>
        <v/>
      </c>
      <c r="G90" s="16">
        <f>IFERROR(VLOOKUP(E90,担当者マスタ!$E:$G,3,FALSE),0)</f>
        <v/>
      </c>
      <c r="H90" s="2" t="n">
        <v>3</v>
      </c>
      <c r="I90" s="16">
        <f>G90*H90</f>
        <v/>
      </c>
    </row>
    <row r="91">
      <c r="A91" s="15" t="n">
        <v>46249</v>
      </c>
      <c r="B91" s="2" t="inlineStr">
        <is>
          <t>S01</t>
        </is>
      </c>
      <c r="C91" s="2">
        <f>IFERROR(VLOOKUP(B91,担当者マスタ!$A:$C,2,FALSE),"未登録")</f>
        <v/>
      </c>
      <c r="D91" s="2">
        <f>IFERROR(VLOOKUP(B91,担当者マスタ!$A:$C,3,FALSE),"未登録")</f>
        <v/>
      </c>
      <c r="E91" s="2" t="inlineStr">
        <is>
          <t>ホットサンド</t>
        </is>
      </c>
      <c r="F91" s="2">
        <f>IFERROR(VLOOKUP(E91,担当者マスタ!$E:$G,2,FALSE),"")</f>
        <v/>
      </c>
      <c r="G91" s="16">
        <f>IFERROR(VLOOKUP(E91,担当者マスタ!$E:$G,3,FALSE),0)</f>
        <v/>
      </c>
      <c r="H91" s="2" t="n">
        <v>1</v>
      </c>
      <c r="I91" s="16">
        <f>G91*H91</f>
        <v/>
      </c>
    </row>
    <row r="92">
      <c r="A92" s="15" t="n">
        <v>46249</v>
      </c>
      <c r="B92" s="2" t="inlineStr">
        <is>
          <t>S04</t>
        </is>
      </c>
      <c r="C92" s="2">
        <f>IFERROR(VLOOKUP(B92,担当者マスタ!$A:$C,2,FALSE),"未登録")</f>
        <v/>
      </c>
      <c r="D92" s="2">
        <f>IFERROR(VLOOKUP(B92,担当者マスタ!$A:$C,3,FALSE),"未登録")</f>
        <v/>
      </c>
      <c r="E92" s="2" t="inlineStr">
        <is>
          <t>ホットサンド</t>
        </is>
      </c>
      <c r="F92" s="2">
        <f>IFERROR(VLOOKUP(E92,担当者マスタ!$E:$G,2,FALSE),"")</f>
        <v/>
      </c>
      <c r="G92" s="16">
        <f>IFERROR(VLOOKUP(E92,担当者マスタ!$E:$G,3,FALSE),0)</f>
        <v/>
      </c>
      <c r="H92" s="2" t="n">
        <v>2</v>
      </c>
      <c r="I92" s="16">
        <f>G92*H92</f>
        <v/>
      </c>
    </row>
    <row r="93">
      <c r="A93" s="15" t="n">
        <v>46249</v>
      </c>
      <c r="B93" s="2" t="inlineStr">
        <is>
          <t>S04</t>
        </is>
      </c>
      <c r="C93" s="2">
        <f>IFERROR(VLOOKUP(B93,担当者マスタ!$A:$C,2,FALSE),"未登録")</f>
        <v/>
      </c>
      <c r="D93" s="2">
        <f>IFERROR(VLOOKUP(B93,担当者マスタ!$A:$C,3,FALSE),"未登録")</f>
        <v/>
      </c>
      <c r="E93" s="2" t="inlineStr">
        <is>
          <t>カフェラテ</t>
        </is>
      </c>
      <c r="F93" s="2">
        <f>IFERROR(VLOOKUP(E93,担当者マスタ!$E:$G,2,FALSE),"")</f>
        <v/>
      </c>
      <c r="G93" s="16">
        <f>IFERROR(VLOOKUP(E93,担当者マスタ!$E:$G,3,FALSE),0)</f>
        <v/>
      </c>
      <c r="H93" s="2" t="n">
        <v>4</v>
      </c>
      <c r="I93" s="16">
        <f>G93*H93</f>
        <v/>
      </c>
    </row>
    <row r="94">
      <c r="A94" s="15" t="n">
        <v>46250</v>
      </c>
      <c r="B94" s="2" t="inlineStr">
        <is>
          <t>S03</t>
        </is>
      </c>
      <c r="C94" s="2">
        <f>IFERROR(VLOOKUP(B94,担当者マスタ!$A:$C,2,FALSE),"未登録")</f>
        <v/>
      </c>
      <c r="D94" s="2">
        <f>IFERROR(VLOOKUP(B94,担当者マスタ!$A:$C,3,FALSE),"未登録")</f>
        <v/>
      </c>
      <c r="E94" s="2" t="inlineStr">
        <is>
          <t>ブレンドコーヒー</t>
        </is>
      </c>
      <c r="F94" s="2">
        <f>IFERROR(VLOOKUP(E94,担当者マスタ!$E:$G,2,FALSE),"")</f>
        <v/>
      </c>
      <c r="G94" s="16">
        <f>IFERROR(VLOOKUP(E94,担当者マスタ!$E:$G,3,FALSE),0)</f>
        <v/>
      </c>
      <c r="H94" s="2" t="n">
        <v>6</v>
      </c>
      <c r="I94" s="16">
        <f>G94*H94</f>
        <v/>
      </c>
    </row>
    <row r="95">
      <c r="A95" s="15" t="n">
        <v>46250</v>
      </c>
      <c r="B95" s="2" t="inlineStr">
        <is>
          <t>S04</t>
        </is>
      </c>
      <c r="C95" s="2">
        <f>IFERROR(VLOOKUP(B95,担当者マスタ!$A:$C,2,FALSE),"未登録")</f>
        <v/>
      </c>
      <c r="D95" s="2">
        <f>IFERROR(VLOOKUP(B95,担当者マスタ!$A:$C,3,FALSE),"未登録")</f>
        <v/>
      </c>
      <c r="E95" s="2" t="inlineStr">
        <is>
          <t>チーズケーキ</t>
        </is>
      </c>
      <c r="F95" s="2">
        <f>IFERROR(VLOOKUP(E95,担当者マスタ!$E:$G,2,FALSE),"")</f>
        <v/>
      </c>
      <c r="G95" s="16">
        <f>IFERROR(VLOOKUP(E95,担当者マスタ!$E:$G,3,FALSE),0)</f>
        <v/>
      </c>
      <c r="H95" s="2" t="n">
        <v>4</v>
      </c>
      <c r="I95" s="16">
        <f>G95*H95</f>
        <v/>
      </c>
    </row>
    <row r="96">
      <c r="A96" s="15" t="n">
        <v>46250</v>
      </c>
      <c r="B96" s="2" t="inlineStr">
        <is>
          <t>S06</t>
        </is>
      </c>
      <c r="C96" s="2">
        <f>IFERROR(VLOOKUP(B96,担当者マスタ!$A:$C,2,FALSE),"未登録")</f>
        <v/>
      </c>
      <c r="D96" s="2">
        <f>IFERROR(VLOOKUP(B96,担当者マスタ!$A:$C,3,FALSE),"未登録")</f>
        <v/>
      </c>
      <c r="E96" s="2" t="inlineStr">
        <is>
          <t>ブレンドコーヒー</t>
        </is>
      </c>
      <c r="F96" s="2">
        <f>IFERROR(VLOOKUP(E96,担当者マスタ!$E:$G,2,FALSE),"")</f>
        <v/>
      </c>
      <c r="G96" s="16">
        <f>IFERROR(VLOOKUP(E96,担当者マスタ!$E:$G,3,FALSE),0)</f>
        <v/>
      </c>
      <c r="H96" s="2" t="n">
        <v>6</v>
      </c>
      <c r="I96" s="16">
        <f>G96*H96</f>
        <v/>
      </c>
    </row>
    <row r="97">
      <c r="A97" s="15" t="n">
        <v>46251</v>
      </c>
      <c r="B97" s="2" t="inlineStr">
        <is>
          <t>S02</t>
        </is>
      </c>
      <c r="C97" s="2">
        <f>IFERROR(VLOOKUP(B97,担当者マスタ!$A:$C,2,FALSE),"未登録")</f>
        <v/>
      </c>
      <c r="D97" s="2">
        <f>IFERROR(VLOOKUP(B97,担当者マスタ!$A:$C,3,FALSE),"未登録")</f>
        <v/>
      </c>
      <c r="E97" s="2" t="inlineStr">
        <is>
          <t>カフェラテ</t>
        </is>
      </c>
      <c r="F97" s="2">
        <f>IFERROR(VLOOKUP(E97,担当者マスタ!$E:$G,2,FALSE),"")</f>
        <v/>
      </c>
      <c r="G97" s="16">
        <f>IFERROR(VLOOKUP(E97,担当者マスタ!$E:$G,3,FALSE),0)</f>
        <v/>
      </c>
      <c r="H97" s="2" t="n">
        <v>1</v>
      </c>
      <c r="I97" s="16">
        <f>G97*H97</f>
        <v/>
      </c>
    </row>
    <row r="98">
      <c r="A98" s="15" t="n">
        <v>46252</v>
      </c>
      <c r="B98" s="2" t="inlineStr">
        <is>
          <t>S05</t>
        </is>
      </c>
      <c r="C98" s="2">
        <f>IFERROR(VLOOKUP(B98,担当者マスタ!$A:$C,2,FALSE),"未登録")</f>
        <v/>
      </c>
      <c r="D98" s="2">
        <f>IFERROR(VLOOKUP(B98,担当者マスタ!$A:$C,3,FALSE),"未登録")</f>
        <v/>
      </c>
      <c r="E98" s="2" t="inlineStr">
        <is>
          <t>チーズケーキ</t>
        </is>
      </c>
      <c r="F98" s="2">
        <f>IFERROR(VLOOKUP(E98,担当者マスタ!$E:$G,2,FALSE),"")</f>
        <v/>
      </c>
      <c r="G98" s="16">
        <f>IFERROR(VLOOKUP(E98,担当者マスタ!$E:$G,3,FALSE),0)</f>
        <v/>
      </c>
      <c r="H98" s="2" t="n">
        <v>6</v>
      </c>
      <c r="I98" s="16">
        <f>G98*H98</f>
        <v/>
      </c>
    </row>
    <row r="99">
      <c r="A99" s="15" t="n">
        <v>46253</v>
      </c>
      <c r="B99" s="2" t="inlineStr">
        <is>
          <t>S05</t>
        </is>
      </c>
      <c r="C99" s="2">
        <f>IFERROR(VLOOKUP(B99,担当者マスタ!$A:$C,2,FALSE),"未登録")</f>
        <v/>
      </c>
      <c r="D99" s="2">
        <f>IFERROR(VLOOKUP(B99,担当者マスタ!$A:$C,3,FALSE),"未登録")</f>
        <v/>
      </c>
      <c r="E99" s="2" t="inlineStr">
        <is>
          <t>ナポリタン</t>
        </is>
      </c>
      <c r="F99" s="2">
        <f>IFERROR(VLOOKUP(E99,担当者マスタ!$E:$G,2,FALSE),"")</f>
        <v/>
      </c>
      <c r="G99" s="16">
        <f>IFERROR(VLOOKUP(E99,担当者マスタ!$E:$G,3,FALSE),0)</f>
        <v/>
      </c>
      <c r="H99" s="2" t="n">
        <v>4</v>
      </c>
      <c r="I99" s="16">
        <f>G99*H99</f>
        <v/>
      </c>
    </row>
    <row r="100">
      <c r="A100" s="15" t="n">
        <v>46254</v>
      </c>
      <c r="B100" s="2" t="inlineStr">
        <is>
          <t>S03</t>
        </is>
      </c>
      <c r="C100" s="2">
        <f>IFERROR(VLOOKUP(B100,担当者マスタ!$A:$C,2,FALSE),"未登録")</f>
        <v/>
      </c>
      <c r="D100" s="2">
        <f>IFERROR(VLOOKUP(B100,担当者マスタ!$A:$C,3,FALSE),"未登録")</f>
        <v/>
      </c>
      <c r="E100" s="2" t="inlineStr">
        <is>
          <t>カフェラテ</t>
        </is>
      </c>
      <c r="F100" s="2">
        <f>IFERROR(VLOOKUP(E100,担当者マスタ!$E:$G,2,FALSE),"")</f>
        <v/>
      </c>
      <c r="G100" s="16">
        <f>IFERROR(VLOOKUP(E100,担当者マスタ!$E:$G,3,FALSE),0)</f>
        <v/>
      </c>
      <c r="H100" s="2" t="n">
        <v>5</v>
      </c>
      <c r="I100" s="16">
        <f>G100*H100</f>
        <v/>
      </c>
    </row>
    <row r="101">
      <c r="A101" s="15" t="n">
        <v>46254</v>
      </c>
      <c r="B101" s="2" t="inlineStr">
        <is>
          <t>S05</t>
        </is>
      </c>
      <c r="C101" s="2">
        <f>IFERROR(VLOOKUP(B101,担当者マスタ!$A:$C,2,FALSE),"未登録")</f>
        <v/>
      </c>
      <c r="D101" s="2">
        <f>IFERROR(VLOOKUP(B101,担当者マスタ!$A:$C,3,FALSE),"未登録")</f>
        <v/>
      </c>
      <c r="E101" s="2" t="inlineStr">
        <is>
          <t>カフェラテ</t>
        </is>
      </c>
      <c r="F101" s="2">
        <f>IFERROR(VLOOKUP(E101,担当者マスタ!$E:$G,2,FALSE),"")</f>
        <v/>
      </c>
      <c r="G101" s="16">
        <f>IFERROR(VLOOKUP(E101,担当者マスタ!$E:$G,3,FALSE),0)</f>
        <v/>
      </c>
      <c r="H101" s="2" t="n">
        <v>1</v>
      </c>
      <c r="I101" s="16">
        <f>G101*H101</f>
        <v/>
      </c>
    </row>
    <row r="102">
      <c r="A102" s="15" t="n">
        <v>46254</v>
      </c>
      <c r="B102" s="2" t="inlineStr">
        <is>
          <t>S01</t>
        </is>
      </c>
      <c r="C102" s="2">
        <f>IFERROR(VLOOKUP(B102,担当者マスタ!$A:$C,2,FALSE),"未登録")</f>
        <v/>
      </c>
      <c r="D102" s="2">
        <f>IFERROR(VLOOKUP(B102,担当者マスタ!$A:$C,3,FALSE),"未登録")</f>
        <v/>
      </c>
      <c r="E102" s="2" t="inlineStr">
        <is>
          <t>ホットサンド</t>
        </is>
      </c>
      <c r="F102" s="2">
        <f>IFERROR(VLOOKUP(E102,担当者マスタ!$E:$G,2,FALSE),"")</f>
        <v/>
      </c>
      <c r="G102" s="16">
        <f>IFERROR(VLOOKUP(E102,担当者マスタ!$E:$G,3,FALSE),0)</f>
        <v/>
      </c>
      <c r="H102" s="2" t="n">
        <v>6</v>
      </c>
      <c r="I102" s="16">
        <f>G102*H102</f>
        <v/>
      </c>
    </row>
    <row r="103">
      <c r="A103" s="15" t="n">
        <v>46255</v>
      </c>
      <c r="B103" s="2" t="inlineStr">
        <is>
          <t>S05</t>
        </is>
      </c>
      <c r="C103" s="2">
        <f>IFERROR(VLOOKUP(B103,担当者マスタ!$A:$C,2,FALSE),"未登録")</f>
        <v/>
      </c>
      <c r="D103" s="2">
        <f>IFERROR(VLOOKUP(B103,担当者マスタ!$A:$C,3,FALSE),"未登録")</f>
        <v/>
      </c>
      <c r="E103" s="2" t="inlineStr">
        <is>
          <t>ホットサンド</t>
        </is>
      </c>
      <c r="F103" s="2">
        <f>IFERROR(VLOOKUP(E103,担当者マスタ!$E:$G,2,FALSE),"")</f>
        <v/>
      </c>
      <c r="G103" s="16">
        <f>IFERROR(VLOOKUP(E103,担当者マスタ!$E:$G,3,FALSE),0)</f>
        <v/>
      </c>
      <c r="H103" s="2" t="n">
        <v>2</v>
      </c>
      <c r="I103" s="16">
        <f>G103*H103</f>
        <v/>
      </c>
    </row>
    <row r="104">
      <c r="A104" s="15" t="n">
        <v>46256</v>
      </c>
      <c r="B104" s="2" t="inlineStr">
        <is>
          <t>S02</t>
        </is>
      </c>
      <c r="C104" s="2">
        <f>IFERROR(VLOOKUP(B104,担当者マスタ!$A:$C,2,FALSE),"未登録")</f>
        <v/>
      </c>
      <c r="D104" s="2">
        <f>IFERROR(VLOOKUP(B104,担当者マスタ!$A:$C,3,FALSE),"未登録")</f>
        <v/>
      </c>
      <c r="E104" s="2" t="inlineStr">
        <is>
          <t>カフェラテ</t>
        </is>
      </c>
      <c r="F104" s="2">
        <f>IFERROR(VLOOKUP(E104,担当者マスタ!$E:$G,2,FALSE),"")</f>
        <v/>
      </c>
      <c r="G104" s="16">
        <f>IFERROR(VLOOKUP(E104,担当者マスタ!$E:$G,3,FALSE),0)</f>
        <v/>
      </c>
      <c r="H104" s="2" t="n">
        <v>1</v>
      </c>
      <c r="I104" s="16">
        <f>G104*H104</f>
        <v/>
      </c>
    </row>
    <row r="105">
      <c r="A105" s="15" t="n">
        <v>46256</v>
      </c>
      <c r="B105" s="2" t="inlineStr">
        <is>
          <t>S03</t>
        </is>
      </c>
      <c r="C105" s="2">
        <f>IFERROR(VLOOKUP(B105,担当者マスタ!$A:$C,2,FALSE),"未登録")</f>
        <v/>
      </c>
      <c r="D105" s="2">
        <f>IFERROR(VLOOKUP(B105,担当者マスタ!$A:$C,3,FALSE),"未登録")</f>
        <v/>
      </c>
      <c r="E105" s="2" t="inlineStr">
        <is>
          <t>カフェラテ</t>
        </is>
      </c>
      <c r="F105" s="2">
        <f>IFERROR(VLOOKUP(E105,担当者マスタ!$E:$G,2,FALSE),"")</f>
        <v/>
      </c>
      <c r="G105" s="16">
        <f>IFERROR(VLOOKUP(E105,担当者マスタ!$E:$G,3,FALSE),0)</f>
        <v/>
      </c>
      <c r="H105" s="2" t="n">
        <v>3</v>
      </c>
      <c r="I105" s="16">
        <f>G105*H105</f>
        <v/>
      </c>
    </row>
    <row r="106">
      <c r="A106" s="15" t="n">
        <v>46257</v>
      </c>
      <c r="B106" s="2" t="inlineStr">
        <is>
          <t>S02</t>
        </is>
      </c>
      <c r="C106" s="2">
        <f>IFERROR(VLOOKUP(B106,担当者マスタ!$A:$C,2,FALSE),"未登録")</f>
        <v/>
      </c>
      <c r="D106" s="2">
        <f>IFERROR(VLOOKUP(B106,担当者マスタ!$A:$C,3,FALSE),"未登録")</f>
        <v/>
      </c>
      <c r="E106" s="2" t="inlineStr">
        <is>
          <t>ナポリタン</t>
        </is>
      </c>
      <c r="F106" s="2">
        <f>IFERROR(VLOOKUP(E106,担当者マスタ!$E:$G,2,FALSE),"")</f>
        <v/>
      </c>
      <c r="G106" s="16">
        <f>IFERROR(VLOOKUP(E106,担当者マスタ!$E:$G,3,FALSE),0)</f>
        <v/>
      </c>
      <c r="H106" s="2" t="n">
        <v>3</v>
      </c>
      <c r="I106" s="16">
        <f>G106*H106</f>
        <v/>
      </c>
    </row>
    <row r="107">
      <c r="A107" s="15" t="n">
        <v>46257</v>
      </c>
      <c r="B107" s="2" t="inlineStr">
        <is>
          <t>S03</t>
        </is>
      </c>
      <c r="C107" s="2">
        <f>IFERROR(VLOOKUP(B107,担当者マスタ!$A:$C,2,FALSE),"未登録")</f>
        <v/>
      </c>
      <c r="D107" s="2">
        <f>IFERROR(VLOOKUP(B107,担当者マスタ!$A:$C,3,FALSE),"未登録")</f>
        <v/>
      </c>
      <c r="E107" s="2" t="inlineStr">
        <is>
          <t>ナポリタン</t>
        </is>
      </c>
      <c r="F107" s="2">
        <f>IFERROR(VLOOKUP(E107,担当者マスタ!$E:$G,2,FALSE),"")</f>
        <v/>
      </c>
      <c r="G107" s="16">
        <f>IFERROR(VLOOKUP(E107,担当者マスタ!$E:$G,3,FALSE),0)</f>
        <v/>
      </c>
      <c r="H107" s="2" t="n">
        <v>4</v>
      </c>
      <c r="I107" s="16">
        <f>G107*H107</f>
        <v/>
      </c>
    </row>
    <row r="108">
      <c r="A108" s="15" t="n">
        <v>46257</v>
      </c>
      <c r="B108" s="2" t="inlineStr">
        <is>
          <t>S02</t>
        </is>
      </c>
      <c r="C108" s="2">
        <f>IFERROR(VLOOKUP(B108,担当者マスタ!$A:$C,2,FALSE),"未登録")</f>
        <v/>
      </c>
      <c r="D108" s="2">
        <f>IFERROR(VLOOKUP(B108,担当者マスタ!$A:$C,3,FALSE),"未登録")</f>
        <v/>
      </c>
      <c r="E108" s="2" t="inlineStr">
        <is>
          <t>ブレンドコーヒー</t>
        </is>
      </c>
      <c r="F108" s="2">
        <f>IFERROR(VLOOKUP(E108,担当者マスタ!$E:$G,2,FALSE),"")</f>
        <v/>
      </c>
      <c r="G108" s="16">
        <f>IFERROR(VLOOKUP(E108,担当者マスタ!$E:$G,3,FALSE),0)</f>
        <v/>
      </c>
      <c r="H108" s="2" t="n">
        <v>6</v>
      </c>
      <c r="I108" s="16">
        <f>G108*H108</f>
        <v/>
      </c>
    </row>
    <row r="109">
      <c r="A109" s="15" t="n">
        <v>46258</v>
      </c>
      <c r="B109" s="2" t="inlineStr">
        <is>
          <t>S04</t>
        </is>
      </c>
      <c r="C109" s="2">
        <f>IFERROR(VLOOKUP(B109,担当者マスタ!$A:$C,2,FALSE),"未登録")</f>
        <v/>
      </c>
      <c r="D109" s="2">
        <f>IFERROR(VLOOKUP(B109,担当者マスタ!$A:$C,3,FALSE),"未登録")</f>
        <v/>
      </c>
      <c r="E109" s="2" t="inlineStr">
        <is>
          <t>ホットサンド</t>
        </is>
      </c>
      <c r="F109" s="2">
        <f>IFERROR(VLOOKUP(E109,担当者マスタ!$E:$G,2,FALSE),"")</f>
        <v/>
      </c>
      <c r="G109" s="16">
        <f>IFERROR(VLOOKUP(E109,担当者マスタ!$E:$G,3,FALSE),0)</f>
        <v/>
      </c>
      <c r="H109" s="2" t="n">
        <v>5</v>
      </c>
      <c r="I109" s="16">
        <f>G109*H109</f>
        <v/>
      </c>
    </row>
    <row r="110">
      <c r="A110" s="15" t="n">
        <v>46258</v>
      </c>
      <c r="B110" s="2" t="inlineStr">
        <is>
          <t>S05</t>
        </is>
      </c>
      <c r="C110" s="2">
        <f>IFERROR(VLOOKUP(B110,担当者マスタ!$A:$C,2,FALSE),"未登録")</f>
        <v/>
      </c>
      <c r="D110" s="2">
        <f>IFERROR(VLOOKUP(B110,担当者マスタ!$A:$C,3,FALSE),"未登録")</f>
        <v/>
      </c>
      <c r="E110" s="2" t="inlineStr">
        <is>
          <t>チーズケーキ</t>
        </is>
      </c>
      <c r="F110" s="2">
        <f>IFERROR(VLOOKUP(E110,担当者マスタ!$E:$G,2,FALSE),"")</f>
        <v/>
      </c>
      <c r="G110" s="16">
        <f>IFERROR(VLOOKUP(E110,担当者マスタ!$E:$G,3,FALSE),0)</f>
        <v/>
      </c>
      <c r="H110" s="2" t="n">
        <v>5</v>
      </c>
      <c r="I110" s="16">
        <f>G110*H110</f>
        <v/>
      </c>
    </row>
    <row r="111">
      <c r="A111" s="15" t="n">
        <v>46259</v>
      </c>
      <c r="B111" s="2" t="inlineStr">
        <is>
          <t>S05</t>
        </is>
      </c>
      <c r="C111" s="2">
        <f>IFERROR(VLOOKUP(B111,担当者マスタ!$A:$C,2,FALSE),"未登録")</f>
        <v/>
      </c>
      <c r="D111" s="2">
        <f>IFERROR(VLOOKUP(B111,担当者マスタ!$A:$C,3,FALSE),"未登録")</f>
        <v/>
      </c>
      <c r="E111" s="2" t="inlineStr">
        <is>
          <t>カフェラテ</t>
        </is>
      </c>
      <c r="F111" s="2">
        <f>IFERROR(VLOOKUP(E111,担当者マスタ!$E:$G,2,FALSE),"")</f>
        <v/>
      </c>
      <c r="G111" s="16">
        <f>IFERROR(VLOOKUP(E111,担当者マスタ!$E:$G,3,FALSE),0)</f>
        <v/>
      </c>
      <c r="H111" s="2" t="n">
        <v>5</v>
      </c>
      <c r="I111" s="16">
        <f>G111*H111</f>
        <v/>
      </c>
    </row>
    <row r="112">
      <c r="A112" s="15" t="n">
        <v>46260</v>
      </c>
      <c r="B112" s="2" t="inlineStr">
        <is>
          <t>S01</t>
        </is>
      </c>
      <c r="C112" s="2">
        <f>IFERROR(VLOOKUP(B112,担当者マスタ!$A:$C,2,FALSE),"未登録")</f>
        <v/>
      </c>
      <c r="D112" s="2">
        <f>IFERROR(VLOOKUP(B112,担当者マスタ!$A:$C,3,FALSE),"未登録")</f>
        <v/>
      </c>
      <c r="E112" s="2" t="inlineStr">
        <is>
          <t>チーズケーキ</t>
        </is>
      </c>
      <c r="F112" s="2">
        <f>IFERROR(VLOOKUP(E112,担当者マスタ!$E:$G,2,FALSE),"")</f>
        <v/>
      </c>
      <c r="G112" s="16">
        <f>IFERROR(VLOOKUP(E112,担当者マスタ!$E:$G,3,FALSE),0)</f>
        <v/>
      </c>
      <c r="H112" s="2" t="n">
        <v>2</v>
      </c>
      <c r="I112" s="16">
        <f>G112*H112</f>
        <v/>
      </c>
    </row>
    <row r="113">
      <c r="A113" s="15" t="n">
        <v>46260</v>
      </c>
      <c r="B113" s="2" t="inlineStr">
        <is>
          <t>S05</t>
        </is>
      </c>
      <c r="C113" s="2">
        <f>IFERROR(VLOOKUP(B113,担当者マスタ!$A:$C,2,FALSE),"未登録")</f>
        <v/>
      </c>
      <c r="D113" s="2">
        <f>IFERROR(VLOOKUP(B113,担当者マスタ!$A:$C,3,FALSE),"未登録")</f>
        <v/>
      </c>
      <c r="E113" s="2" t="inlineStr">
        <is>
          <t>ブレンドコーヒー</t>
        </is>
      </c>
      <c r="F113" s="2">
        <f>IFERROR(VLOOKUP(E113,担当者マスタ!$E:$G,2,FALSE),"")</f>
        <v/>
      </c>
      <c r="G113" s="16">
        <f>IFERROR(VLOOKUP(E113,担当者マスタ!$E:$G,3,FALSE),0)</f>
        <v/>
      </c>
      <c r="H113" s="2" t="n">
        <v>2</v>
      </c>
      <c r="I113" s="16">
        <f>G113*H113</f>
        <v/>
      </c>
    </row>
    <row r="114">
      <c r="A114" s="15" t="n">
        <v>46260</v>
      </c>
      <c r="B114" s="2" t="inlineStr">
        <is>
          <t>S02</t>
        </is>
      </c>
      <c r="C114" s="2">
        <f>IFERROR(VLOOKUP(B114,担当者マスタ!$A:$C,2,FALSE),"未登録")</f>
        <v/>
      </c>
      <c r="D114" s="2">
        <f>IFERROR(VLOOKUP(B114,担当者マスタ!$A:$C,3,FALSE),"未登録")</f>
        <v/>
      </c>
      <c r="E114" s="2" t="inlineStr">
        <is>
          <t>カフェラテ</t>
        </is>
      </c>
      <c r="F114" s="2">
        <f>IFERROR(VLOOKUP(E114,担当者マスタ!$E:$G,2,FALSE),"")</f>
        <v/>
      </c>
      <c r="G114" s="16">
        <f>IFERROR(VLOOKUP(E114,担当者マスタ!$E:$G,3,FALSE),0)</f>
        <v/>
      </c>
      <c r="H114" s="2" t="n">
        <v>4</v>
      </c>
      <c r="I114" s="16">
        <f>G114*H114</f>
        <v/>
      </c>
    </row>
    <row r="115">
      <c r="A115" s="15" t="n">
        <v>46261</v>
      </c>
      <c r="B115" s="2" t="inlineStr">
        <is>
          <t>S06</t>
        </is>
      </c>
      <c r="C115" s="2">
        <f>IFERROR(VLOOKUP(B115,担当者マスタ!$A:$C,2,FALSE),"未登録")</f>
        <v/>
      </c>
      <c r="D115" s="2">
        <f>IFERROR(VLOOKUP(B115,担当者マスタ!$A:$C,3,FALSE),"未登録")</f>
        <v/>
      </c>
      <c r="E115" s="2" t="inlineStr">
        <is>
          <t>ブレンドコーヒー</t>
        </is>
      </c>
      <c r="F115" s="2">
        <f>IFERROR(VLOOKUP(E115,担当者マスタ!$E:$G,2,FALSE),"")</f>
        <v/>
      </c>
      <c r="G115" s="16">
        <f>IFERROR(VLOOKUP(E115,担当者マスタ!$E:$G,3,FALSE),0)</f>
        <v/>
      </c>
      <c r="H115" s="2" t="n">
        <v>5</v>
      </c>
      <c r="I115" s="16">
        <f>G115*H115</f>
        <v/>
      </c>
    </row>
    <row r="116">
      <c r="A116" s="15" t="n">
        <v>46261</v>
      </c>
      <c r="B116" s="2" t="inlineStr">
        <is>
          <t>S01</t>
        </is>
      </c>
      <c r="C116" s="2">
        <f>IFERROR(VLOOKUP(B116,担当者マスタ!$A:$C,2,FALSE),"未登録")</f>
        <v/>
      </c>
      <c r="D116" s="2">
        <f>IFERROR(VLOOKUP(B116,担当者マスタ!$A:$C,3,FALSE),"未登録")</f>
        <v/>
      </c>
      <c r="E116" s="2" t="inlineStr">
        <is>
          <t>季節のパフェ</t>
        </is>
      </c>
      <c r="F116" s="2">
        <f>IFERROR(VLOOKUP(E116,担当者マスタ!$E:$G,2,FALSE),"")</f>
        <v/>
      </c>
      <c r="G116" s="16">
        <f>IFERROR(VLOOKUP(E116,担当者マスタ!$E:$G,3,FALSE),0)</f>
        <v/>
      </c>
      <c r="H116" s="2" t="n">
        <v>6</v>
      </c>
      <c r="I116" s="16">
        <f>G116*H116</f>
        <v/>
      </c>
    </row>
    <row r="117">
      <c r="A117" s="15" t="n">
        <v>46261</v>
      </c>
      <c r="B117" s="2" t="inlineStr">
        <is>
          <t>S05</t>
        </is>
      </c>
      <c r="C117" s="2">
        <f>IFERROR(VLOOKUP(B117,担当者マスタ!$A:$C,2,FALSE),"未登録")</f>
        <v/>
      </c>
      <c r="D117" s="2">
        <f>IFERROR(VLOOKUP(B117,担当者マスタ!$A:$C,3,FALSE),"未登録")</f>
        <v/>
      </c>
      <c r="E117" s="2" t="inlineStr">
        <is>
          <t>ナポリタン</t>
        </is>
      </c>
      <c r="F117" s="2">
        <f>IFERROR(VLOOKUP(E117,担当者マスタ!$E:$G,2,FALSE),"")</f>
        <v/>
      </c>
      <c r="G117" s="16">
        <f>IFERROR(VLOOKUP(E117,担当者マスタ!$E:$G,3,FALSE),0)</f>
        <v/>
      </c>
      <c r="H117" s="2" t="n">
        <v>5</v>
      </c>
      <c r="I117" s="16">
        <f>G117*H117</f>
        <v/>
      </c>
    </row>
    <row r="118">
      <c r="A118" s="15" t="n">
        <v>46262</v>
      </c>
      <c r="B118" s="2" t="inlineStr">
        <is>
          <t>S01</t>
        </is>
      </c>
      <c r="C118" s="2">
        <f>IFERROR(VLOOKUP(B118,担当者マスタ!$A:$C,2,FALSE),"未登録")</f>
        <v/>
      </c>
      <c r="D118" s="2">
        <f>IFERROR(VLOOKUP(B118,担当者マスタ!$A:$C,3,FALSE),"未登録")</f>
        <v/>
      </c>
      <c r="E118" s="2" t="inlineStr">
        <is>
          <t>ナポリタン</t>
        </is>
      </c>
      <c r="F118" s="2">
        <f>IFERROR(VLOOKUP(E118,担当者マスタ!$E:$G,2,FALSE),"")</f>
        <v/>
      </c>
      <c r="G118" s="16">
        <f>IFERROR(VLOOKUP(E118,担当者マスタ!$E:$G,3,FALSE),0)</f>
        <v/>
      </c>
      <c r="H118" s="2" t="n">
        <v>1</v>
      </c>
      <c r="I118" s="16">
        <f>G118*H118</f>
        <v/>
      </c>
    </row>
    <row r="119">
      <c r="A119" s="15" t="n">
        <v>46262</v>
      </c>
      <c r="B119" s="2" t="inlineStr">
        <is>
          <t>S02</t>
        </is>
      </c>
      <c r="C119" s="2">
        <f>IFERROR(VLOOKUP(B119,担当者マスタ!$A:$C,2,FALSE),"未登録")</f>
        <v/>
      </c>
      <c r="D119" s="2">
        <f>IFERROR(VLOOKUP(B119,担当者マスタ!$A:$C,3,FALSE),"未登録")</f>
        <v/>
      </c>
      <c r="E119" s="2" t="inlineStr">
        <is>
          <t>カフェラテ</t>
        </is>
      </c>
      <c r="F119" s="2">
        <f>IFERROR(VLOOKUP(E119,担当者マスタ!$E:$G,2,FALSE),"")</f>
        <v/>
      </c>
      <c r="G119" s="16">
        <f>IFERROR(VLOOKUP(E119,担当者マスタ!$E:$G,3,FALSE),0)</f>
        <v/>
      </c>
      <c r="H119" s="2" t="n">
        <v>3</v>
      </c>
      <c r="I119" s="16">
        <f>G119*H119</f>
        <v/>
      </c>
    </row>
    <row r="120">
      <c r="A120" s="15" t="n">
        <v>46263</v>
      </c>
      <c r="B120" s="2" t="inlineStr">
        <is>
          <t>S01</t>
        </is>
      </c>
      <c r="C120" s="2">
        <f>IFERROR(VLOOKUP(B120,担当者マスタ!$A:$C,2,FALSE),"未登録")</f>
        <v/>
      </c>
      <c r="D120" s="2">
        <f>IFERROR(VLOOKUP(B120,担当者マスタ!$A:$C,3,FALSE),"未登録")</f>
        <v/>
      </c>
      <c r="E120" s="2" t="inlineStr">
        <is>
          <t>ナポリタン</t>
        </is>
      </c>
      <c r="F120" s="2">
        <f>IFERROR(VLOOKUP(E120,担当者マスタ!$E:$G,2,FALSE),"")</f>
        <v/>
      </c>
      <c r="G120" s="16">
        <f>IFERROR(VLOOKUP(E120,担当者マスタ!$E:$G,3,FALSE),0)</f>
        <v/>
      </c>
      <c r="H120" s="2" t="n">
        <v>4</v>
      </c>
      <c r="I120" s="16">
        <f>G120*H120</f>
        <v/>
      </c>
    </row>
    <row r="121">
      <c r="A121" s="15" t="n">
        <v>46264</v>
      </c>
      <c r="B121" s="2" t="inlineStr">
        <is>
          <t>S01</t>
        </is>
      </c>
      <c r="C121" s="2">
        <f>IFERROR(VLOOKUP(B121,担当者マスタ!$A:$C,2,FALSE),"未登録")</f>
        <v/>
      </c>
      <c r="D121" s="2">
        <f>IFERROR(VLOOKUP(B121,担当者マスタ!$A:$C,3,FALSE),"未登録")</f>
        <v/>
      </c>
      <c r="E121" s="2" t="inlineStr">
        <is>
          <t>ブレンドコーヒー</t>
        </is>
      </c>
      <c r="F121" s="2">
        <f>IFERROR(VLOOKUP(E121,担当者マスタ!$E:$G,2,FALSE),"")</f>
        <v/>
      </c>
      <c r="G121" s="16">
        <f>IFERROR(VLOOKUP(E121,担当者マスタ!$E:$G,3,FALSE),0)</f>
        <v/>
      </c>
      <c r="H121" s="2" t="n">
        <v>4</v>
      </c>
      <c r="I121" s="16">
        <f>G121*H121</f>
        <v/>
      </c>
    </row>
    <row r="122">
      <c r="A122" s="15" t="n">
        <v>46264</v>
      </c>
      <c r="B122" s="2" t="inlineStr">
        <is>
          <t>S03</t>
        </is>
      </c>
      <c r="C122" s="2">
        <f>IFERROR(VLOOKUP(B122,担当者マスタ!$A:$C,2,FALSE),"未登録")</f>
        <v/>
      </c>
      <c r="D122" s="2">
        <f>IFERROR(VLOOKUP(B122,担当者マスタ!$A:$C,3,FALSE),"未登録")</f>
        <v/>
      </c>
      <c r="E122" s="2" t="inlineStr">
        <is>
          <t>ナポリタン</t>
        </is>
      </c>
      <c r="F122" s="2">
        <f>IFERROR(VLOOKUP(E122,担当者マスタ!$E:$G,2,FALSE),"")</f>
        <v/>
      </c>
      <c r="G122" s="16">
        <f>IFERROR(VLOOKUP(E122,担当者マスタ!$E:$G,3,FALSE),0)</f>
        <v/>
      </c>
      <c r="H122" s="2" t="n">
        <v>5</v>
      </c>
      <c r="I122" s="16">
        <f>G122*H122</f>
        <v/>
      </c>
    </row>
    <row r="123">
      <c r="A123" s="15" t="n">
        <v>46264</v>
      </c>
      <c r="B123" s="2" t="inlineStr">
        <is>
          <t>S05</t>
        </is>
      </c>
      <c r="C123" s="2">
        <f>IFERROR(VLOOKUP(B123,担当者マスタ!$A:$C,2,FALSE),"未登録")</f>
        <v/>
      </c>
      <c r="D123" s="2">
        <f>IFERROR(VLOOKUP(B123,担当者マスタ!$A:$C,3,FALSE),"未登録")</f>
        <v/>
      </c>
      <c r="E123" s="2" t="inlineStr">
        <is>
          <t>ナポリタン</t>
        </is>
      </c>
      <c r="F123" s="2">
        <f>IFERROR(VLOOKUP(E123,担当者マスタ!$E:$G,2,FALSE),"")</f>
        <v/>
      </c>
      <c r="G123" s="16">
        <f>IFERROR(VLOOKUP(E123,担当者マスタ!$E:$G,3,FALSE),0)</f>
        <v/>
      </c>
      <c r="H123" s="2" t="n">
        <v>2</v>
      </c>
      <c r="I123" s="16">
        <f>G123*H123</f>
        <v/>
      </c>
    </row>
    <row r="124">
      <c r="A124" s="15" t="n">
        <v>46265</v>
      </c>
      <c r="B124" s="2" t="inlineStr">
        <is>
          <t>S03</t>
        </is>
      </c>
      <c r="C124" s="2">
        <f>IFERROR(VLOOKUP(B124,担当者マスタ!$A:$C,2,FALSE),"未登録")</f>
        <v/>
      </c>
      <c r="D124" s="2">
        <f>IFERROR(VLOOKUP(B124,担当者マスタ!$A:$C,3,FALSE),"未登録")</f>
        <v/>
      </c>
      <c r="E124" s="2" t="inlineStr">
        <is>
          <t>チーズケーキ</t>
        </is>
      </c>
      <c r="F124" s="2">
        <f>IFERROR(VLOOKUP(E124,担当者マスタ!$E:$G,2,FALSE),"")</f>
        <v/>
      </c>
      <c r="G124" s="16">
        <f>IFERROR(VLOOKUP(E124,担当者マスタ!$E:$G,3,FALSE),0)</f>
        <v/>
      </c>
      <c r="H124" s="2" t="n">
        <v>5</v>
      </c>
      <c r="I124" s="16">
        <f>G124*H124</f>
        <v/>
      </c>
    </row>
    <row r="125">
      <c r="A125" s="15" t="n">
        <v>46265</v>
      </c>
      <c r="B125" s="2" t="inlineStr">
        <is>
          <t>S05</t>
        </is>
      </c>
      <c r="C125" s="2">
        <f>IFERROR(VLOOKUP(B125,担当者マスタ!$A:$C,2,FALSE),"未登録")</f>
        <v/>
      </c>
      <c r="D125" s="2">
        <f>IFERROR(VLOOKUP(B125,担当者マスタ!$A:$C,3,FALSE),"未登録")</f>
        <v/>
      </c>
      <c r="E125" s="2" t="inlineStr">
        <is>
          <t>チーズケーキ</t>
        </is>
      </c>
      <c r="F125" s="2">
        <f>IFERROR(VLOOKUP(E125,担当者マスタ!$E:$G,2,FALSE),"")</f>
        <v/>
      </c>
      <c r="G125" s="16">
        <f>IFERROR(VLOOKUP(E125,担当者マスタ!$E:$G,3,FALSE),0)</f>
        <v/>
      </c>
      <c r="H125" s="2" t="n">
        <v>5</v>
      </c>
      <c r="I125" s="16">
        <f>G125*H125</f>
        <v/>
      </c>
    </row>
    <row r="126">
      <c r="A126" s="15" t="n">
        <v>46265</v>
      </c>
      <c r="B126" s="2" t="inlineStr">
        <is>
          <t>S02</t>
        </is>
      </c>
      <c r="C126" s="2">
        <f>IFERROR(VLOOKUP(B126,担当者マスタ!$A:$C,2,FALSE),"未登録")</f>
        <v/>
      </c>
      <c r="D126" s="2">
        <f>IFERROR(VLOOKUP(B126,担当者マスタ!$A:$C,3,FALSE),"未登録")</f>
        <v/>
      </c>
      <c r="E126" s="2" t="inlineStr">
        <is>
          <t>ホットサンド</t>
        </is>
      </c>
      <c r="F126" s="2">
        <f>IFERROR(VLOOKUP(E126,担当者マスタ!$E:$G,2,FALSE),"")</f>
        <v/>
      </c>
      <c r="G126" s="16">
        <f>IFERROR(VLOOKUP(E126,担当者マスタ!$E:$G,3,FALSE),0)</f>
        <v/>
      </c>
      <c r="H126" s="2" t="n">
        <v>5</v>
      </c>
      <c r="I126" s="16">
        <f>G126*H126</f>
        <v/>
      </c>
    </row>
    <row r="127">
      <c r="A127" s="15" t="n">
        <v>46266</v>
      </c>
      <c r="B127" s="2" t="inlineStr">
        <is>
          <t>S05</t>
        </is>
      </c>
      <c r="C127" s="2">
        <f>IFERROR(VLOOKUP(B127,担当者マスタ!$A:$C,2,FALSE),"未登録")</f>
        <v/>
      </c>
      <c r="D127" s="2">
        <f>IFERROR(VLOOKUP(B127,担当者マスタ!$A:$C,3,FALSE),"未登録")</f>
        <v/>
      </c>
      <c r="E127" s="2" t="inlineStr">
        <is>
          <t>カフェラテ</t>
        </is>
      </c>
      <c r="F127" s="2">
        <f>IFERROR(VLOOKUP(E127,担当者マスタ!$E:$G,2,FALSE),"")</f>
        <v/>
      </c>
      <c r="G127" s="16">
        <f>IFERROR(VLOOKUP(E127,担当者マスタ!$E:$G,3,FALSE),0)</f>
        <v/>
      </c>
      <c r="H127" s="2" t="n">
        <v>4</v>
      </c>
      <c r="I127" s="16">
        <f>G127*H127</f>
        <v/>
      </c>
    </row>
    <row r="128">
      <c r="A128" s="15" t="n">
        <v>46266</v>
      </c>
      <c r="B128" s="2" t="inlineStr">
        <is>
          <t>S02</t>
        </is>
      </c>
      <c r="C128" s="2">
        <f>IFERROR(VLOOKUP(B128,担当者マスタ!$A:$C,2,FALSE),"未登録")</f>
        <v/>
      </c>
      <c r="D128" s="2">
        <f>IFERROR(VLOOKUP(B128,担当者マスタ!$A:$C,3,FALSE),"未登録")</f>
        <v/>
      </c>
      <c r="E128" s="2" t="inlineStr">
        <is>
          <t>チーズケーキ</t>
        </is>
      </c>
      <c r="F128" s="2">
        <f>IFERROR(VLOOKUP(E128,担当者マスタ!$E:$G,2,FALSE),"")</f>
        <v/>
      </c>
      <c r="G128" s="16">
        <f>IFERROR(VLOOKUP(E128,担当者マスタ!$E:$G,3,FALSE),0)</f>
        <v/>
      </c>
      <c r="H128" s="2" t="n">
        <v>1</v>
      </c>
      <c r="I128" s="16">
        <f>G128*H128</f>
        <v/>
      </c>
    </row>
    <row r="129">
      <c r="A129" s="15" t="n">
        <v>46267</v>
      </c>
      <c r="B129" s="2" t="inlineStr">
        <is>
          <t>S04</t>
        </is>
      </c>
      <c r="C129" s="2">
        <f>IFERROR(VLOOKUP(B129,担当者マスタ!$A:$C,2,FALSE),"未登録")</f>
        <v/>
      </c>
      <c r="D129" s="2">
        <f>IFERROR(VLOOKUP(B129,担当者マスタ!$A:$C,3,FALSE),"未登録")</f>
        <v/>
      </c>
      <c r="E129" s="2" t="inlineStr">
        <is>
          <t>季節のパフェ</t>
        </is>
      </c>
      <c r="F129" s="2">
        <f>IFERROR(VLOOKUP(E129,担当者マスタ!$E:$G,2,FALSE),"")</f>
        <v/>
      </c>
      <c r="G129" s="16">
        <f>IFERROR(VLOOKUP(E129,担当者マスタ!$E:$G,3,FALSE),0)</f>
        <v/>
      </c>
      <c r="H129" s="2" t="n">
        <v>1</v>
      </c>
      <c r="I129" s="16">
        <f>G129*H129</f>
        <v/>
      </c>
    </row>
    <row r="130">
      <c r="A130" s="15" t="n">
        <v>46267</v>
      </c>
      <c r="B130" s="2" t="inlineStr">
        <is>
          <t>S06</t>
        </is>
      </c>
      <c r="C130" s="2">
        <f>IFERROR(VLOOKUP(B130,担当者マスタ!$A:$C,2,FALSE),"未登録")</f>
        <v/>
      </c>
      <c r="D130" s="2">
        <f>IFERROR(VLOOKUP(B130,担当者マスタ!$A:$C,3,FALSE),"未登録")</f>
        <v/>
      </c>
      <c r="E130" s="2" t="inlineStr">
        <is>
          <t>カフェラテ</t>
        </is>
      </c>
      <c r="F130" s="2">
        <f>IFERROR(VLOOKUP(E130,担当者マスタ!$E:$G,2,FALSE),"")</f>
        <v/>
      </c>
      <c r="G130" s="16">
        <f>IFERROR(VLOOKUP(E130,担当者マスタ!$E:$G,3,FALSE),0)</f>
        <v/>
      </c>
      <c r="H130" s="2" t="n">
        <v>4</v>
      </c>
      <c r="I130" s="16">
        <f>G130*H130</f>
        <v/>
      </c>
    </row>
    <row r="131">
      <c r="A131" s="15" t="n">
        <v>46268</v>
      </c>
      <c r="B131" s="2" t="inlineStr">
        <is>
          <t>S02</t>
        </is>
      </c>
      <c r="C131" s="2">
        <f>IFERROR(VLOOKUP(B131,担当者マスタ!$A:$C,2,FALSE),"未登録")</f>
        <v/>
      </c>
      <c r="D131" s="2">
        <f>IFERROR(VLOOKUP(B131,担当者マスタ!$A:$C,3,FALSE),"未登録")</f>
        <v/>
      </c>
      <c r="E131" s="2" t="inlineStr">
        <is>
          <t>ホットサンド</t>
        </is>
      </c>
      <c r="F131" s="2">
        <f>IFERROR(VLOOKUP(E131,担当者マスタ!$E:$G,2,FALSE),"")</f>
        <v/>
      </c>
      <c r="G131" s="16">
        <f>IFERROR(VLOOKUP(E131,担当者マスタ!$E:$G,3,FALSE),0)</f>
        <v/>
      </c>
      <c r="H131" s="2" t="n">
        <v>3</v>
      </c>
      <c r="I131" s="16">
        <f>G131*H131</f>
        <v/>
      </c>
    </row>
    <row r="132">
      <c r="A132" s="15" t="n">
        <v>46269</v>
      </c>
      <c r="B132" s="2" t="inlineStr">
        <is>
          <t>S02</t>
        </is>
      </c>
      <c r="C132" s="2">
        <f>IFERROR(VLOOKUP(B132,担当者マスタ!$A:$C,2,FALSE),"未登録")</f>
        <v/>
      </c>
      <c r="D132" s="2">
        <f>IFERROR(VLOOKUP(B132,担当者マスタ!$A:$C,3,FALSE),"未登録")</f>
        <v/>
      </c>
      <c r="E132" s="2" t="inlineStr">
        <is>
          <t>ホットサンド</t>
        </is>
      </c>
      <c r="F132" s="2">
        <f>IFERROR(VLOOKUP(E132,担当者マスタ!$E:$G,2,FALSE),"")</f>
        <v/>
      </c>
      <c r="G132" s="16">
        <f>IFERROR(VLOOKUP(E132,担当者マスタ!$E:$G,3,FALSE),0)</f>
        <v/>
      </c>
      <c r="H132" s="2" t="n">
        <v>6</v>
      </c>
      <c r="I132" s="16">
        <f>G132*H132</f>
        <v/>
      </c>
    </row>
    <row r="133">
      <c r="A133" s="15" t="n">
        <v>46270</v>
      </c>
      <c r="B133" s="2" t="inlineStr">
        <is>
          <t>S03</t>
        </is>
      </c>
      <c r="C133" s="2">
        <f>IFERROR(VLOOKUP(B133,担当者マスタ!$A:$C,2,FALSE),"未登録")</f>
        <v/>
      </c>
      <c r="D133" s="2">
        <f>IFERROR(VLOOKUP(B133,担当者マスタ!$A:$C,3,FALSE),"未登録")</f>
        <v/>
      </c>
      <c r="E133" s="2" t="inlineStr">
        <is>
          <t>カフェラテ</t>
        </is>
      </c>
      <c r="F133" s="2">
        <f>IFERROR(VLOOKUP(E133,担当者マスタ!$E:$G,2,FALSE),"")</f>
        <v/>
      </c>
      <c r="G133" s="16">
        <f>IFERROR(VLOOKUP(E133,担当者マスタ!$E:$G,3,FALSE),0)</f>
        <v/>
      </c>
      <c r="H133" s="2" t="n">
        <v>3</v>
      </c>
      <c r="I133" s="16">
        <f>G133*H133</f>
        <v/>
      </c>
    </row>
    <row r="134">
      <c r="A134" s="15" t="n">
        <v>46270</v>
      </c>
      <c r="B134" s="2" t="inlineStr">
        <is>
          <t>S02</t>
        </is>
      </c>
      <c r="C134" s="2">
        <f>IFERROR(VLOOKUP(B134,担当者マスタ!$A:$C,2,FALSE),"未登録")</f>
        <v/>
      </c>
      <c r="D134" s="2">
        <f>IFERROR(VLOOKUP(B134,担当者マスタ!$A:$C,3,FALSE),"未登録")</f>
        <v/>
      </c>
      <c r="E134" s="2" t="inlineStr">
        <is>
          <t>チーズケーキ</t>
        </is>
      </c>
      <c r="F134" s="2">
        <f>IFERROR(VLOOKUP(E134,担当者マスタ!$E:$G,2,FALSE),"")</f>
        <v/>
      </c>
      <c r="G134" s="16">
        <f>IFERROR(VLOOKUP(E134,担当者マスタ!$E:$G,3,FALSE),0)</f>
        <v/>
      </c>
      <c r="H134" s="2" t="n">
        <v>2</v>
      </c>
      <c r="I134" s="16">
        <f>G134*H134</f>
        <v/>
      </c>
    </row>
    <row r="135">
      <c r="A135" s="15" t="n">
        <v>46270</v>
      </c>
      <c r="B135" s="2" t="inlineStr">
        <is>
          <t>S06</t>
        </is>
      </c>
      <c r="C135" s="2">
        <f>IFERROR(VLOOKUP(B135,担当者マスタ!$A:$C,2,FALSE),"未登録")</f>
        <v/>
      </c>
      <c r="D135" s="2">
        <f>IFERROR(VLOOKUP(B135,担当者マスタ!$A:$C,3,FALSE),"未登録")</f>
        <v/>
      </c>
      <c r="E135" s="2" t="inlineStr">
        <is>
          <t>ブレンドコーヒー</t>
        </is>
      </c>
      <c r="F135" s="2">
        <f>IFERROR(VLOOKUP(E135,担当者マスタ!$E:$G,2,FALSE),"")</f>
        <v/>
      </c>
      <c r="G135" s="16">
        <f>IFERROR(VLOOKUP(E135,担当者マスタ!$E:$G,3,FALSE),0)</f>
        <v/>
      </c>
      <c r="H135" s="2" t="n">
        <v>4</v>
      </c>
      <c r="I135" s="16">
        <f>G135*H135</f>
        <v/>
      </c>
    </row>
    <row r="136">
      <c r="A136" s="15" t="n">
        <v>46271</v>
      </c>
      <c r="B136" s="2" t="inlineStr">
        <is>
          <t>S02</t>
        </is>
      </c>
      <c r="C136" s="2">
        <f>IFERROR(VLOOKUP(B136,担当者マスタ!$A:$C,2,FALSE),"未登録")</f>
        <v/>
      </c>
      <c r="D136" s="2">
        <f>IFERROR(VLOOKUP(B136,担当者マスタ!$A:$C,3,FALSE),"未登録")</f>
        <v/>
      </c>
      <c r="E136" s="2" t="inlineStr">
        <is>
          <t>ホットサンド</t>
        </is>
      </c>
      <c r="F136" s="2">
        <f>IFERROR(VLOOKUP(E136,担当者マスタ!$E:$G,2,FALSE),"")</f>
        <v/>
      </c>
      <c r="G136" s="16">
        <f>IFERROR(VLOOKUP(E136,担当者マスタ!$E:$G,3,FALSE),0)</f>
        <v/>
      </c>
      <c r="H136" s="2" t="n">
        <v>2</v>
      </c>
      <c r="I136" s="16">
        <f>G136*H136</f>
        <v/>
      </c>
    </row>
    <row r="137">
      <c r="A137" s="15" t="n">
        <v>46271</v>
      </c>
      <c r="B137" s="2" t="inlineStr">
        <is>
          <t>S02</t>
        </is>
      </c>
      <c r="C137" s="2">
        <f>IFERROR(VLOOKUP(B137,担当者マスタ!$A:$C,2,FALSE),"未登録")</f>
        <v/>
      </c>
      <c r="D137" s="2">
        <f>IFERROR(VLOOKUP(B137,担当者マスタ!$A:$C,3,FALSE),"未登録")</f>
        <v/>
      </c>
      <c r="E137" s="2" t="inlineStr">
        <is>
          <t>ホットサンド</t>
        </is>
      </c>
      <c r="F137" s="2">
        <f>IFERROR(VLOOKUP(E137,担当者マスタ!$E:$G,2,FALSE),"")</f>
        <v/>
      </c>
      <c r="G137" s="16">
        <f>IFERROR(VLOOKUP(E137,担当者マスタ!$E:$G,3,FALSE),0)</f>
        <v/>
      </c>
      <c r="H137" s="2" t="n">
        <v>4</v>
      </c>
      <c r="I137" s="16">
        <f>G137*H137</f>
        <v/>
      </c>
    </row>
    <row r="138">
      <c r="A138" s="15" t="n">
        <v>46272</v>
      </c>
      <c r="B138" s="2" t="inlineStr">
        <is>
          <t>S04</t>
        </is>
      </c>
      <c r="C138" s="2">
        <f>IFERROR(VLOOKUP(B138,担当者マスタ!$A:$C,2,FALSE),"未登録")</f>
        <v/>
      </c>
      <c r="D138" s="2">
        <f>IFERROR(VLOOKUP(B138,担当者マスタ!$A:$C,3,FALSE),"未登録")</f>
        <v/>
      </c>
      <c r="E138" s="2" t="inlineStr">
        <is>
          <t>季節のパフェ</t>
        </is>
      </c>
      <c r="F138" s="2">
        <f>IFERROR(VLOOKUP(E138,担当者マスタ!$E:$G,2,FALSE),"")</f>
        <v/>
      </c>
      <c r="G138" s="16">
        <f>IFERROR(VLOOKUP(E138,担当者マスタ!$E:$G,3,FALSE),0)</f>
        <v/>
      </c>
      <c r="H138" s="2" t="n">
        <v>4</v>
      </c>
      <c r="I138" s="16">
        <f>G138*H138</f>
        <v/>
      </c>
    </row>
    <row r="139">
      <c r="A139" s="15" t="n">
        <v>46272</v>
      </c>
      <c r="B139" s="2" t="inlineStr">
        <is>
          <t>S02</t>
        </is>
      </c>
      <c r="C139" s="2">
        <f>IFERROR(VLOOKUP(B139,担当者マスタ!$A:$C,2,FALSE),"未登録")</f>
        <v/>
      </c>
      <c r="D139" s="2">
        <f>IFERROR(VLOOKUP(B139,担当者マスタ!$A:$C,3,FALSE),"未登録")</f>
        <v/>
      </c>
      <c r="E139" s="2" t="inlineStr">
        <is>
          <t>季節のパフェ</t>
        </is>
      </c>
      <c r="F139" s="2">
        <f>IFERROR(VLOOKUP(E139,担当者マスタ!$E:$G,2,FALSE),"")</f>
        <v/>
      </c>
      <c r="G139" s="16">
        <f>IFERROR(VLOOKUP(E139,担当者マスタ!$E:$G,3,FALSE),0)</f>
        <v/>
      </c>
      <c r="H139" s="2" t="n">
        <v>3</v>
      </c>
      <c r="I139" s="16">
        <f>G139*H139</f>
        <v/>
      </c>
    </row>
    <row r="140">
      <c r="A140" s="15" t="n">
        <v>46272</v>
      </c>
      <c r="B140" s="2" t="inlineStr">
        <is>
          <t>S01</t>
        </is>
      </c>
      <c r="C140" s="2">
        <f>IFERROR(VLOOKUP(B140,担当者マスタ!$A:$C,2,FALSE),"未登録")</f>
        <v/>
      </c>
      <c r="D140" s="2">
        <f>IFERROR(VLOOKUP(B140,担当者マスタ!$A:$C,3,FALSE),"未登録")</f>
        <v/>
      </c>
      <c r="E140" s="2" t="inlineStr">
        <is>
          <t>ホットサンド</t>
        </is>
      </c>
      <c r="F140" s="2">
        <f>IFERROR(VLOOKUP(E140,担当者マスタ!$E:$G,2,FALSE),"")</f>
        <v/>
      </c>
      <c r="G140" s="16">
        <f>IFERROR(VLOOKUP(E140,担当者マスタ!$E:$G,3,FALSE),0)</f>
        <v/>
      </c>
      <c r="H140" s="2" t="n">
        <v>3</v>
      </c>
      <c r="I140" s="16">
        <f>G140*H140</f>
        <v/>
      </c>
    </row>
    <row r="141">
      <c r="A141" s="15" t="n">
        <v>46273</v>
      </c>
      <c r="B141" s="2" t="inlineStr">
        <is>
          <t>S03</t>
        </is>
      </c>
      <c r="C141" s="2">
        <f>IFERROR(VLOOKUP(B141,担当者マスタ!$A:$C,2,FALSE),"未登録")</f>
        <v/>
      </c>
      <c r="D141" s="2">
        <f>IFERROR(VLOOKUP(B141,担当者マスタ!$A:$C,3,FALSE),"未登録")</f>
        <v/>
      </c>
      <c r="E141" s="2" t="inlineStr">
        <is>
          <t>ナポリタン</t>
        </is>
      </c>
      <c r="F141" s="2">
        <f>IFERROR(VLOOKUP(E141,担当者マスタ!$E:$G,2,FALSE),"")</f>
        <v/>
      </c>
      <c r="G141" s="16">
        <f>IFERROR(VLOOKUP(E141,担当者マスタ!$E:$G,3,FALSE),0)</f>
        <v/>
      </c>
      <c r="H141" s="2" t="n">
        <v>4</v>
      </c>
      <c r="I141" s="16">
        <f>G141*H141</f>
        <v/>
      </c>
    </row>
    <row r="142">
      <c r="A142" s="15" t="n">
        <v>46274</v>
      </c>
      <c r="B142" s="2" t="inlineStr">
        <is>
          <t>S06</t>
        </is>
      </c>
      <c r="C142" s="2">
        <f>IFERROR(VLOOKUP(B142,担当者マスタ!$A:$C,2,FALSE),"未登録")</f>
        <v/>
      </c>
      <c r="D142" s="2">
        <f>IFERROR(VLOOKUP(B142,担当者マスタ!$A:$C,3,FALSE),"未登録")</f>
        <v/>
      </c>
      <c r="E142" s="2" t="inlineStr">
        <is>
          <t>ブレンドコーヒー</t>
        </is>
      </c>
      <c r="F142" s="2">
        <f>IFERROR(VLOOKUP(E142,担当者マスタ!$E:$G,2,FALSE),"")</f>
        <v/>
      </c>
      <c r="G142" s="16">
        <f>IFERROR(VLOOKUP(E142,担当者マスタ!$E:$G,3,FALSE),0)</f>
        <v/>
      </c>
      <c r="H142" s="2" t="n">
        <v>4</v>
      </c>
      <c r="I142" s="16">
        <f>G142*H142</f>
        <v/>
      </c>
    </row>
    <row r="143">
      <c r="A143" s="15" t="n">
        <v>46274</v>
      </c>
      <c r="B143" s="2" t="inlineStr">
        <is>
          <t>S03</t>
        </is>
      </c>
      <c r="C143" s="2">
        <f>IFERROR(VLOOKUP(B143,担当者マスタ!$A:$C,2,FALSE),"未登録")</f>
        <v/>
      </c>
      <c r="D143" s="2">
        <f>IFERROR(VLOOKUP(B143,担当者マスタ!$A:$C,3,FALSE),"未登録")</f>
        <v/>
      </c>
      <c r="E143" s="2" t="inlineStr">
        <is>
          <t>ナポリタン</t>
        </is>
      </c>
      <c r="F143" s="2">
        <f>IFERROR(VLOOKUP(E143,担当者マスタ!$E:$G,2,FALSE),"")</f>
        <v/>
      </c>
      <c r="G143" s="16">
        <f>IFERROR(VLOOKUP(E143,担当者マスタ!$E:$G,3,FALSE),0)</f>
        <v/>
      </c>
      <c r="H143" s="2" t="n">
        <v>5</v>
      </c>
      <c r="I143" s="16">
        <f>G143*H143</f>
        <v/>
      </c>
    </row>
    <row r="144">
      <c r="A144" s="15" t="n">
        <v>46275</v>
      </c>
      <c r="B144" s="2" t="inlineStr">
        <is>
          <t>S05</t>
        </is>
      </c>
      <c r="C144" s="2">
        <f>IFERROR(VLOOKUP(B144,担当者マスタ!$A:$C,2,FALSE),"未登録")</f>
        <v/>
      </c>
      <c r="D144" s="2">
        <f>IFERROR(VLOOKUP(B144,担当者マスタ!$A:$C,3,FALSE),"未登録")</f>
        <v/>
      </c>
      <c r="E144" s="2" t="inlineStr">
        <is>
          <t>ブレンドコーヒー</t>
        </is>
      </c>
      <c r="F144" s="2">
        <f>IFERROR(VLOOKUP(E144,担当者マスタ!$E:$G,2,FALSE),"")</f>
        <v/>
      </c>
      <c r="G144" s="16">
        <f>IFERROR(VLOOKUP(E144,担当者マスタ!$E:$G,3,FALSE),0)</f>
        <v/>
      </c>
      <c r="H144" s="2" t="n">
        <v>1</v>
      </c>
      <c r="I144" s="16">
        <f>G144*H144</f>
        <v/>
      </c>
    </row>
    <row r="145">
      <c r="A145" s="15" t="n">
        <v>46275</v>
      </c>
      <c r="B145" s="2" t="inlineStr">
        <is>
          <t>S02</t>
        </is>
      </c>
      <c r="C145" s="2">
        <f>IFERROR(VLOOKUP(B145,担当者マスタ!$A:$C,2,FALSE),"未登録")</f>
        <v/>
      </c>
      <c r="D145" s="2">
        <f>IFERROR(VLOOKUP(B145,担当者マスタ!$A:$C,3,FALSE),"未登録")</f>
        <v/>
      </c>
      <c r="E145" s="2" t="inlineStr">
        <is>
          <t>ブレンドコーヒー</t>
        </is>
      </c>
      <c r="F145" s="2">
        <f>IFERROR(VLOOKUP(E145,担当者マスタ!$E:$G,2,FALSE),"")</f>
        <v/>
      </c>
      <c r="G145" s="16">
        <f>IFERROR(VLOOKUP(E145,担当者マスタ!$E:$G,3,FALSE),0)</f>
        <v/>
      </c>
      <c r="H145" s="2" t="n">
        <v>1</v>
      </c>
      <c r="I145" s="16">
        <f>G145*H145</f>
        <v/>
      </c>
    </row>
    <row r="146">
      <c r="A146" s="15" t="n">
        <v>46276</v>
      </c>
      <c r="B146" s="2" t="inlineStr">
        <is>
          <t>S03</t>
        </is>
      </c>
      <c r="C146" s="2">
        <f>IFERROR(VLOOKUP(B146,担当者マスタ!$A:$C,2,FALSE),"未登録")</f>
        <v/>
      </c>
      <c r="D146" s="2">
        <f>IFERROR(VLOOKUP(B146,担当者マスタ!$A:$C,3,FALSE),"未登録")</f>
        <v/>
      </c>
      <c r="E146" s="2" t="inlineStr">
        <is>
          <t>ブレンドコーヒー</t>
        </is>
      </c>
      <c r="F146" s="2">
        <f>IFERROR(VLOOKUP(E146,担当者マスタ!$E:$G,2,FALSE),"")</f>
        <v/>
      </c>
      <c r="G146" s="16">
        <f>IFERROR(VLOOKUP(E146,担当者マスタ!$E:$G,3,FALSE),0)</f>
        <v/>
      </c>
      <c r="H146" s="2" t="n">
        <v>2</v>
      </c>
      <c r="I146" s="16">
        <f>G146*H146</f>
        <v/>
      </c>
    </row>
    <row r="147">
      <c r="A147" s="15" t="n">
        <v>46276</v>
      </c>
      <c r="B147" s="2" t="inlineStr">
        <is>
          <t>S03</t>
        </is>
      </c>
      <c r="C147" s="2">
        <f>IFERROR(VLOOKUP(B147,担当者マスタ!$A:$C,2,FALSE),"未登録")</f>
        <v/>
      </c>
      <c r="D147" s="2">
        <f>IFERROR(VLOOKUP(B147,担当者マスタ!$A:$C,3,FALSE),"未登録")</f>
        <v/>
      </c>
      <c r="E147" s="2" t="inlineStr">
        <is>
          <t>カフェラテ</t>
        </is>
      </c>
      <c r="F147" s="2">
        <f>IFERROR(VLOOKUP(E147,担当者マスタ!$E:$G,2,FALSE),"")</f>
        <v/>
      </c>
      <c r="G147" s="16">
        <f>IFERROR(VLOOKUP(E147,担当者マスタ!$E:$G,3,FALSE),0)</f>
        <v/>
      </c>
      <c r="H147" s="2" t="n">
        <v>4</v>
      </c>
      <c r="I147" s="16">
        <f>G147*H147</f>
        <v/>
      </c>
    </row>
    <row r="148">
      <c r="A148" s="15" t="n">
        <v>46277</v>
      </c>
      <c r="B148" s="2" t="inlineStr">
        <is>
          <t>S03</t>
        </is>
      </c>
      <c r="C148" s="2">
        <f>IFERROR(VLOOKUP(B148,担当者マスタ!$A:$C,2,FALSE),"未登録")</f>
        <v/>
      </c>
      <c r="D148" s="2">
        <f>IFERROR(VLOOKUP(B148,担当者マスタ!$A:$C,3,FALSE),"未登録")</f>
        <v/>
      </c>
      <c r="E148" s="2" t="inlineStr">
        <is>
          <t>チーズケーキ</t>
        </is>
      </c>
      <c r="F148" s="2">
        <f>IFERROR(VLOOKUP(E148,担当者マスタ!$E:$G,2,FALSE),"")</f>
        <v/>
      </c>
      <c r="G148" s="16">
        <f>IFERROR(VLOOKUP(E148,担当者マスタ!$E:$G,3,FALSE),0)</f>
        <v/>
      </c>
      <c r="H148" s="2" t="n">
        <v>2</v>
      </c>
      <c r="I148" s="16">
        <f>G148*H148</f>
        <v/>
      </c>
    </row>
    <row r="149">
      <c r="A149" s="15" t="n">
        <v>46277</v>
      </c>
      <c r="B149" s="2" t="inlineStr">
        <is>
          <t>S05</t>
        </is>
      </c>
      <c r="C149" s="2">
        <f>IFERROR(VLOOKUP(B149,担当者マスタ!$A:$C,2,FALSE),"未登録")</f>
        <v/>
      </c>
      <c r="D149" s="2">
        <f>IFERROR(VLOOKUP(B149,担当者マスタ!$A:$C,3,FALSE),"未登録")</f>
        <v/>
      </c>
      <c r="E149" s="2" t="inlineStr">
        <is>
          <t>ナポリタン</t>
        </is>
      </c>
      <c r="F149" s="2">
        <f>IFERROR(VLOOKUP(E149,担当者マスタ!$E:$G,2,FALSE),"")</f>
        <v/>
      </c>
      <c r="G149" s="16">
        <f>IFERROR(VLOOKUP(E149,担当者マスタ!$E:$G,3,FALSE),0)</f>
        <v/>
      </c>
      <c r="H149" s="2" t="n">
        <v>5</v>
      </c>
      <c r="I149" s="16">
        <f>G149*H149</f>
        <v/>
      </c>
    </row>
    <row r="150">
      <c r="A150" s="15" t="n">
        <v>46277</v>
      </c>
      <c r="B150" s="2" t="inlineStr">
        <is>
          <t>S04</t>
        </is>
      </c>
      <c r="C150" s="2">
        <f>IFERROR(VLOOKUP(B150,担当者マスタ!$A:$C,2,FALSE),"未登録")</f>
        <v/>
      </c>
      <c r="D150" s="2">
        <f>IFERROR(VLOOKUP(B150,担当者マスタ!$A:$C,3,FALSE),"未登録")</f>
        <v/>
      </c>
      <c r="E150" s="2" t="inlineStr">
        <is>
          <t>ホットサンド</t>
        </is>
      </c>
      <c r="F150" s="2">
        <f>IFERROR(VLOOKUP(E150,担当者マスタ!$E:$G,2,FALSE),"")</f>
        <v/>
      </c>
      <c r="G150" s="16">
        <f>IFERROR(VLOOKUP(E150,担当者マスタ!$E:$G,3,FALSE),0)</f>
        <v/>
      </c>
      <c r="H150" s="2" t="n">
        <v>3</v>
      </c>
      <c r="I150" s="16">
        <f>G150*H150</f>
        <v/>
      </c>
    </row>
    <row r="151">
      <c r="A151" s="15" t="n">
        <v>46278</v>
      </c>
      <c r="B151" s="2" t="inlineStr">
        <is>
          <t>S03</t>
        </is>
      </c>
      <c r="C151" s="2">
        <f>IFERROR(VLOOKUP(B151,担当者マスタ!$A:$C,2,FALSE),"未登録")</f>
        <v/>
      </c>
      <c r="D151" s="2">
        <f>IFERROR(VLOOKUP(B151,担当者マスタ!$A:$C,3,FALSE),"未登録")</f>
        <v/>
      </c>
      <c r="E151" s="2" t="inlineStr">
        <is>
          <t>ブレンドコーヒー</t>
        </is>
      </c>
      <c r="F151" s="2">
        <f>IFERROR(VLOOKUP(E151,担当者マスタ!$E:$G,2,FALSE),"")</f>
        <v/>
      </c>
      <c r="G151" s="16">
        <f>IFERROR(VLOOKUP(E151,担当者マスタ!$E:$G,3,FALSE),0)</f>
        <v/>
      </c>
      <c r="H151" s="2" t="n">
        <v>6</v>
      </c>
      <c r="I151" s="16">
        <f>G151*H151</f>
        <v/>
      </c>
    </row>
    <row r="152">
      <c r="A152" s="15" t="n">
        <v>46279</v>
      </c>
      <c r="B152" s="2" t="inlineStr">
        <is>
          <t>S04</t>
        </is>
      </c>
      <c r="C152" s="2">
        <f>IFERROR(VLOOKUP(B152,担当者マスタ!$A:$C,2,FALSE),"未登録")</f>
        <v/>
      </c>
      <c r="D152" s="2">
        <f>IFERROR(VLOOKUP(B152,担当者マスタ!$A:$C,3,FALSE),"未登録")</f>
        <v/>
      </c>
      <c r="E152" s="2" t="inlineStr">
        <is>
          <t>ブレンドコーヒー</t>
        </is>
      </c>
      <c r="F152" s="2">
        <f>IFERROR(VLOOKUP(E152,担当者マスタ!$E:$G,2,FALSE),"")</f>
        <v/>
      </c>
      <c r="G152" s="16">
        <f>IFERROR(VLOOKUP(E152,担当者マスタ!$E:$G,3,FALSE),0)</f>
        <v/>
      </c>
      <c r="H152" s="2" t="n">
        <v>3</v>
      </c>
      <c r="I152" s="16">
        <f>G152*H152</f>
        <v/>
      </c>
    </row>
    <row r="153">
      <c r="A153" s="15" t="n">
        <v>46280</v>
      </c>
      <c r="B153" s="2" t="inlineStr">
        <is>
          <t>S06</t>
        </is>
      </c>
      <c r="C153" s="2">
        <f>IFERROR(VLOOKUP(B153,担当者マスタ!$A:$C,2,FALSE),"未登録")</f>
        <v/>
      </c>
      <c r="D153" s="2">
        <f>IFERROR(VLOOKUP(B153,担当者マスタ!$A:$C,3,FALSE),"未登録")</f>
        <v/>
      </c>
      <c r="E153" s="2" t="inlineStr">
        <is>
          <t>ブレンドコーヒー</t>
        </is>
      </c>
      <c r="F153" s="2">
        <f>IFERROR(VLOOKUP(E153,担当者マスタ!$E:$G,2,FALSE),"")</f>
        <v/>
      </c>
      <c r="G153" s="16">
        <f>IFERROR(VLOOKUP(E153,担当者マスタ!$E:$G,3,FALSE),0)</f>
        <v/>
      </c>
      <c r="H153" s="2" t="n">
        <v>3</v>
      </c>
      <c r="I153" s="16">
        <f>G153*H153</f>
        <v/>
      </c>
    </row>
    <row r="154">
      <c r="A154" s="15" t="n">
        <v>46281</v>
      </c>
      <c r="B154" s="2" t="inlineStr">
        <is>
          <t>S05</t>
        </is>
      </c>
      <c r="C154" s="2">
        <f>IFERROR(VLOOKUP(B154,担当者マスタ!$A:$C,2,FALSE),"未登録")</f>
        <v/>
      </c>
      <c r="D154" s="2">
        <f>IFERROR(VLOOKUP(B154,担当者マスタ!$A:$C,3,FALSE),"未登録")</f>
        <v/>
      </c>
      <c r="E154" s="2" t="inlineStr">
        <is>
          <t>カフェラテ</t>
        </is>
      </c>
      <c r="F154" s="2">
        <f>IFERROR(VLOOKUP(E154,担当者マスタ!$E:$G,2,FALSE),"")</f>
        <v/>
      </c>
      <c r="G154" s="16">
        <f>IFERROR(VLOOKUP(E154,担当者マスタ!$E:$G,3,FALSE),0)</f>
        <v/>
      </c>
      <c r="H154" s="2" t="n">
        <v>1</v>
      </c>
      <c r="I154" s="16">
        <f>G154*H154</f>
        <v/>
      </c>
    </row>
    <row r="155">
      <c r="A155" s="15" t="n">
        <v>46282</v>
      </c>
      <c r="B155" s="2" t="inlineStr">
        <is>
          <t>S01</t>
        </is>
      </c>
      <c r="C155" s="2">
        <f>IFERROR(VLOOKUP(B155,担当者マスタ!$A:$C,2,FALSE),"未登録")</f>
        <v/>
      </c>
      <c r="D155" s="2">
        <f>IFERROR(VLOOKUP(B155,担当者マスタ!$A:$C,3,FALSE),"未登録")</f>
        <v/>
      </c>
      <c r="E155" s="2" t="inlineStr">
        <is>
          <t>チーズケーキ</t>
        </is>
      </c>
      <c r="F155" s="2">
        <f>IFERROR(VLOOKUP(E155,担当者マスタ!$E:$G,2,FALSE),"")</f>
        <v/>
      </c>
      <c r="G155" s="16">
        <f>IFERROR(VLOOKUP(E155,担当者マスタ!$E:$G,3,FALSE),0)</f>
        <v/>
      </c>
      <c r="H155" s="2" t="n">
        <v>1</v>
      </c>
      <c r="I155" s="16">
        <f>G155*H155</f>
        <v/>
      </c>
    </row>
    <row r="156">
      <c r="A156" s="15" t="n">
        <v>46282</v>
      </c>
      <c r="B156" s="2" t="inlineStr">
        <is>
          <t>S03</t>
        </is>
      </c>
      <c r="C156" s="2">
        <f>IFERROR(VLOOKUP(B156,担当者マスタ!$A:$C,2,FALSE),"未登録")</f>
        <v/>
      </c>
      <c r="D156" s="2">
        <f>IFERROR(VLOOKUP(B156,担当者マスタ!$A:$C,3,FALSE),"未登録")</f>
        <v/>
      </c>
      <c r="E156" s="2" t="inlineStr">
        <is>
          <t>ナポリタン</t>
        </is>
      </c>
      <c r="F156" s="2">
        <f>IFERROR(VLOOKUP(E156,担当者マスタ!$E:$G,2,FALSE),"")</f>
        <v/>
      </c>
      <c r="G156" s="16">
        <f>IFERROR(VLOOKUP(E156,担当者マスタ!$E:$G,3,FALSE),0)</f>
        <v/>
      </c>
      <c r="H156" s="2" t="n">
        <v>4</v>
      </c>
      <c r="I156" s="16">
        <f>G156*H156</f>
        <v/>
      </c>
    </row>
    <row r="157">
      <c r="A157" s="15" t="n">
        <v>46283</v>
      </c>
      <c r="B157" s="2" t="inlineStr">
        <is>
          <t>S05</t>
        </is>
      </c>
      <c r="C157" s="2">
        <f>IFERROR(VLOOKUP(B157,担当者マスタ!$A:$C,2,FALSE),"未登録")</f>
        <v/>
      </c>
      <c r="D157" s="2">
        <f>IFERROR(VLOOKUP(B157,担当者マスタ!$A:$C,3,FALSE),"未登録")</f>
        <v/>
      </c>
      <c r="E157" s="2" t="inlineStr">
        <is>
          <t>カフェラテ</t>
        </is>
      </c>
      <c r="F157" s="2">
        <f>IFERROR(VLOOKUP(E157,担当者マスタ!$E:$G,2,FALSE),"")</f>
        <v/>
      </c>
      <c r="G157" s="16">
        <f>IFERROR(VLOOKUP(E157,担当者マスタ!$E:$G,3,FALSE),0)</f>
        <v/>
      </c>
      <c r="H157" s="2" t="n">
        <v>1</v>
      </c>
      <c r="I157" s="16">
        <f>G157*H157</f>
        <v/>
      </c>
    </row>
    <row r="158">
      <c r="A158" s="15" t="n">
        <v>46283</v>
      </c>
      <c r="B158" s="2" t="inlineStr">
        <is>
          <t>S05</t>
        </is>
      </c>
      <c r="C158" s="2">
        <f>IFERROR(VLOOKUP(B158,担当者マスタ!$A:$C,2,FALSE),"未登録")</f>
        <v/>
      </c>
      <c r="D158" s="2">
        <f>IFERROR(VLOOKUP(B158,担当者マスタ!$A:$C,3,FALSE),"未登録")</f>
        <v/>
      </c>
      <c r="E158" s="2" t="inlineStr">
        <is>
          <t>ホットサンド</t>
        </is>
      </c>
      <c r="F158" s="2">
        <f>IFERROR(VLOOKUP(E158,担当者マスタ!$E:$G,2,FALSE),"")</f>
        <v/>
      </c>
      <c r="G158" s="16">
        <f>IFERROR(VLOOKUP(E158,担当者マスタ!$E:$G,3,FALSE),0)</f>
        <v/>
      </c>
      <c r="H158" s="2" t="n">
        <v>2</v>
      </c>
      <c r="I158" s="16">
        <f>G158*H158</f>
        <v/>
      </c>
    </row>
    <row r="159">
      <c r="A159" s="15" t="n">
        <v>46284</v>
      </c>
      <c r="B159" s="2" t="inlineStr">
        <is>
          <t>S02</t>
        </is>
      </c>
      <c r="C159" s="2">
        <f>IFERROR(VLOOKUP(B159,担当者マスタ!$A:$C,2,FALSE),"未登録")</f>
        <v/>
      </c>
      <c r="D159" s="2">
        <f>IFERROR(VLOOKUP(B159,担当者マスタ!$A:$C,3,FALSE),"未登録")</f>
        <v/>
      </c>
      <c r="E159" s="2" t="inlineStr">
        <is>
          <t>季節のパフェ</t>
        </is>
      </c>
      <c r="F159" s="2">
        <f>IFERROR(VLOOKUP(E159,担当者マスタ!$E:$G,2,FALSE),"")</f>
        <v/>
      </c>
      <c r="G159" s="16">
        <f>IFERROR(VLOOKUP(E159,担当者マスタ!$E:$G,3,FALSE),0)</f>
        <v/>
      </c>
      <c r="H159" s="2" t="n">
        <v>1</v>
      </c>
      <c r="I159" s="16">
        <f>G159*H159</f>
        <v/>
      </c>
    </row>
    <row r="160">
      <c r="A160" s="15" t="n">
        <v>46285</v>
      </c>
      <c r="B160" s="2" t="inlineStr">
        <is>
          <t>S02</t>
        </is>
      </c>
      <c r="C160" s="2">
        <f>IFERROR(VLOOKUP(B160,担当者マスタ!$A:$C,2,FALSE),"未登録")</f>
        <v/>
      </c>
      <c r="D160" s="2">
        <f>IFERROR(VLOOKUP(B160,担当者マスタ!$A:$C,3,FALSE),"未登録")</f>
        <v/>
      </c>
      <c r="E160" s="2" t="inlineStr">
        <is>
          <t>季節のパフェ</t>
        </is>
      </c>
      <c r="F160" s="2">
        <f>IFERROR(VLOOKUP(E160,担当者マスタ!$E:$G,2,FALSE),"")</f>
        <v/>
      </c>
      <c r="G160" s="16">
        <f>IFERROR(VLOOKUP(E160,担当者マスタ!$E:$G,3,FALSE),0)</f>
        <v/>
      </c>
      <c r="H160" s="2" t="n">
        <v>6</v>
      </c>
      <c r="I160" s="16">
        <f>G160*H160</f>
        <v/>
      </c>
    </row>
    <row r="161">
      <c r="A161" s="15" t="n">
        <v>46286</v>
      </c>
      <c r="B161" s="2" t="inlineStr">
        <is>
          <t>S05</t>
        </is>
      </c>
      <c r="C161" s="2">
        <f>IFERROR(VLOOKUP(B161,担当者マスタ!$A:$C,2,FALSE),"未登録")</f>
        <v/>
      </c>
      <c r="D161" s="2">
        <f>IFERROR(VLOOKUP(B161,担当者マスタ!$A:$C,3,FALSE),"未登録")</f>
        <v/>
      </c>
      <c r="E161" s="2" t="inlineStr">
        <is>
          <t>カフェラテ</t>
        </is>
      </c>
      <c r="F161" s="2">
        <f>IFERROR(VLOOKUP(E161,担当者マスタ!$E:$G,2,FALSE),"")</f>
        <v/>
      </c>
      <c r="G161" s="16">
        <f>IFERROR(VLOOKUP(E161,担当者マスタ!$E:$G,3,FALSE),0)</f>
        <v/>
      </c>
      <c r="H161" s="2" t="n">
        <v>3</v>
      </c>
      <c r="I161" s="16">
        <f>G161*H161</f>
        <v/>
      </c>
    </row>
    <row r="162">
      <c r="A162" s="15" t="n">
        <v>46286</v>
      </c>
      <c r="B162" s="2" t="inlineStr">
        <is>
          <t>S04</t>
        </is>
      </c>
      <c r="C162" s="2">
        <f>IFERROR(VLOOKUP(B162,担当者マスタ!$A:$C,2,FALSE),"未登録")</f>
        <v/>
      </c>
      <c r="D162" s="2">
        <f>IFERROR(VLOOKUP(B162,担当者マスタ!$A:$C,3,FALSE),"未登録")</f>
        <v/>
      </c>
      <c r="E162" s="2" t="inlineStr">
        <is>
          <t>ナポリタン</t>
        </is>
      </c>
      <c r="F162" s="2">
        <f>IFERROR(VLOOKUP(E162,担当者マスタ!$E:$G,2,FALSE),"")</f>
        <v/>
      </c>
      <c r="G162" s="16">
        <f>IFERROR(VLOOKUP(E162,担当者マスタ!$E:$G,3,FALSE),0)</f>
        <v/>
      </c>
      <c r="H162" s="2" t="n">
        <v>6</v>
      </c>
      <c r="I162" s="16">
        <f>G162*H162</f>
        <v/>
      </c>
    </row>
    <row r="163">
      <c r="A163" s="15" t="n">
        <v>46287</v>
      </c>
      <c r="B163" s="2" t="inlineStr">
        <is>
          <t>S03</t>
        </is>
      </c>
      <c r="C163" s="2">
        <f>IFERROR(VLOOKUP(B163,担当者マスタ!$A:$C,2,FALSE),"未登録")</f>
        <v/>
      </c>
      <c r="D163" s="2">
        <f>IFERROR(VLOOKUP(B163,担当者マスタ!$A:$C,3,FALSE),"未登録")</f>
        <v/>
      </c>
      <c r="E163" s="2" t="inlineStr">
        <is>
          <t>季節のパフェ</t>
        </is>
      </c>
      <c r="F163" s="2">
        <f>IFERROR(VLOOKUP(E163,担当者マスタ!$E:$G,2,FALSE),"")</f>
        <v/>
      </c>
      <c r="G163" s="16">
        <f>IFERROR(VLOOKUP(E163,担当者マスタ!$E:$G,3,FALSE),0)</f>
        <v/>
      </c>
      <c r="H163" s="2" t="n">
        <v>1</v>
      </c>
      <c r="I163" s="16">
        <f>G163*H163</f>
        <v/>
      </c>
    </row>
    <row r="164">
      <c r="A164" s="15" t="n">
        <v>46288</v>
      </c>
      <c r="B164" s="2" t="inlineStr">
        <is>
          <t>S01</t>
        </is>
      </c>
      <c r="C164" s="2">
        <f>IFERROR(VLOOKUP(B164,担当者マスタ!$A:$C,2,FALSE),"未登録")</f>
        <v/>
      </c>
      <c r="D164" s="2">
        <f>IFERROR(VLOOKUP(B164,担当者マスタ!$A:$C,3,FALSE),"未登録")</f>
        <v/>
      </c>
      <c r="E164" s="2" t="inlineStr">
        <is>
          <t>ブレンドコーヒー</t>
        </is>
      </c>
      <c r="F164" s="2">
        <f>IFERROR(VLOOKUP(E164,担当者マスタ!$E:$G,2,FALSE),"")</f>
        <v/>
      </c>
      <c r="G164" s="16">
        <f>IFERROR(VLOOKUP(E164,担当者マスタ!$E:$G,3,FALSE),0)</f>
        <v/>
      </c>
      <c r="H164" s="2" t="n">
        <v>1</v>
      </c>
      <c r="I164" s="16">
        <f>G164*H164</f>
        <v/>
      </c>
    </row>
    <row r="165">
      <c r="A165" s="15" t="n">
        <v>46288</v>
      </c>
      <c r="B165" s="2" t="inlineStr">
        <is>
          <t>S06</t>
        </is>
      </c>
      <c r="C165" s="2">
        <f>IFERROR(VLOOKUP(B165,担当者マスタ!$A:$C,2,FALSE),"未登録")</f>
        <v/>
      </c>
      <c r="D165" s="2">
        <f>IFERROR(VLOOKUP(B165,担当者マスタ!$A:$C,3,FALSE),"未登録")</f>
        <v/>
      </c>
      <c r="E165" s="2" t="inlineStr">
        <is>
          <t>ナポリタン</t>
        </is>
      </c>
      <c r="F165" s="2">
        <f>IFERROR(VLOOKUP(E165,担当者マスタ!$E:$G,2,FALSE),"")</f>
        <v/>
      </c>
      <c r="G165" s="16">
        <f>IFERROR(VLOOKUP(E165,担当者マスタ!$E:$G,3,FALSE),0)</f>
        <v/>
      </c>
      <c r="H165" s="2" t="n">
        <v>5</v>
      </c>
      <c r="I165" s="16">
        <f>G165*H165</f>
        <v/>
      </c>
    </row>
    <row r="166">
      <c r="A166" s="15" t="n">
        <v>46289</v>
      </c>
      <c r="B166" s="2" t="inlineStr">
        <is>
          <t>S05</t>
        </is>
      </c>
      <c r="C166" s="2">
        <f>IFERROR(VLOOKUP(B166,担当者マスタ!$A:$C,2,FALSE),"未登録")</f>
        <v/>
      </c>
      <c r="D166" s="2">
        <f>IFERROR(VLOOKUP(B166,担当者マスタ!$A:$C,3,FALSE),"未登録")</f>
        <v/>
      </c>
      <c r="E166" s="2" t="inlineStr">
        <is>
          <t>チーズケーキ</t>
        </is>
      </c>
      <c r="F166" s="2">
        <f>IFERROR(VLOOKUP(E166,担当者マスタ!$E:$G,2,FALSE),"")</f>
        <v/>
      </c>
      <c r="G166" s="16">
        <f>IFERROR(VLOOKUP(E166,担当者マスタ!$E:$G,3,FALSE),0)</f>
        <v/>
      </c>
      <c r="H166" s="2" t="n">
        <v>2</v>
      </c>
      <c r="I166" s="16">
        <f>G166*H166</f>
        <v/>
      </c>
    </row>
    <row r="167">
      <c r="A167" s="15" t="n">
        <v>46290</v>
      </c>
      <c r="B167" s="2" t="inlineStr">
        <is>
          <t>S01</t>
        </is>
      </c>
      <c r="C167" s="2">
        <f>IFERROR(VLOOKUP(B167,担当者マスタ!$A:$C,2,FALSE),"未登録")</f>
        <v/>
      </c>
      <c r="D167" s="2">
        <f>IFERROR(VLOOKUP(B167,担当者マスタ!$A:$C,3,FALSE),"未登録")</f>
        <v/>
      </c>
      <c r="E167" s="2" t="inlineStr">
        <is>
          <t>ホットサンド</t>
        </is>
      </c>
      <c r="F167" s="2">
        <f>IFERROR(VLOOKUP(E167,担当者マスタ!$E:$G,2,FALSE),"")</f>
        <v/>
      </c>
      <c r="G167" s="16">
        <f>IFERROR(VLOOKUP(E167,担当者マスタ!$E:$G,3,FALSE),0)</f>
        <v/>
      </c>
      <c r="H167" s="2" t="n">
        <v>6</v>
      </c>
      <c r="I167" s="16">
        <f>G167*H167</f>
        <v/>
      </c>
    </row>
    <row r="168">
      <c r="A168" s="15" t="n">
        <v>46290</v>
      </c>
      <c r="B168" s="2" t="inlineStr">
        <is>
          <t>S04</t>
        </is>
      </c>
      <c r="C168" s="2">
        <f>IFERROR(VLOOKUP(B168,担当者マスタ!$A:$C,2,FALSE),"未登録")</f>
        <v/>
      </c>
      <c r="D168" s="2">
        <f>IFERROR(VLOOKUP(B168,担当者マスタ!$A:$C,3,FALSE),"未登録")</f>
        <v/>
      </c>
      <c r="E168" s="2" t="inlineStr">
        <is>
          <t>ホットサンド</t>
        </is>
      </c>
      <c r="F168" s="2">
        <f>IFERROR(VLOOKUP(E168,担当者マスタ!$E:$G,2,FALSE),"")</f>
        <v/>
      </c>
      <c r="G168" s="16">
        <f>IFERROR(VLOOKUP(E168,担当者マスタ!$E:$G,3,FALSE),0)</f>
        <v/>
      </c>
      <c r="H168" s="2" t="n">
        <v>4</v>
      </c>
      <c r="I168" s="16">
        <f>G168*H168</f>
        <v/>
      </c>
    </row>
    <row r="169">
      <c r="A169" s="15" t="n">
        <v>46291</v>
      </c>
      <c r="B169" s="2" t="inlineStr">
        <is>
          <t>S04</t>
        </is>
      </c>
      <c r="C169" s="2">
        <f>IFERROR(VLOOKUP(B169,担当者マスタ!$A:$C,2,FALSE),"未登録")</f>
        <v/>
      </c>
      <c r="D169" s="2">
        <f>IFERROR(VLOOKUP(B169,担当者マスタ!$A:$C,3,FALSE),"未登録")</f>
        <v/>
      </c>
      <c r="E169" s="2" t="inlineStr">
        <is>
          <t>ナポリタン</t>
        </is>
      </c>
      <c r="F169" s="2">
        <f>IFERROR(VLOOKUP(E169,担当者マスタ!$E:$G,2,FALSE),"")</f>
        <v/>
      </c>
      <c r="G169" s="16">
        <f>IFERROR(VLOOKUP(E169,担当者マスタ!$E:$G,3,FALSE),0)</f>
        <v/>
      </c>
      <c r="H169" s="2" t="n">
        <v>3</v>
      </c>
      <c r="I169" s="16">
        <f>G169*H169</f>
        <v/>
      </c>
    </row>
    <row r="170">
      <c r="A170" s="15" t="n">
        <v>46291</v>
      </c>
      <c r="B170" s="2" t="inlineStr">
        <is>
          <t>S06</t>
        </is>
      </c>
      <c r="C170" s="2">
        <f>IFERROR(VLOOKUP(B170,担当者マスタ!$A:$C,2,FALSE),"未登録")</f>
        <v/>
      </c>
      <c r="D170" s="2">
        <f>IFERROR(VLOOKUP(B170,担当者マスタ!$A:$C,3,FALSE),"未登録")</f>
        <v/>
      </c>
      <c r="E170" s="2" t="inlineStr">
        <is>
          <t>カフェラテ</t>
        </is>
      </c>
      <c r="F170" s="2">
        <f>IFERROR(VLOOKUP(E170,担当者マスタ!$E:$G,2,FALSE),"")</f>
        <v/>
      </c>
      <c r="G170" s="16">
        <f>IFERROR(VLOOKUP(E170,担当者マスタ!$E:$G,3,FALSE),0)</f>
        <v/>
      </c>
      <c r="H170" s="2" t="n">
        <v>2</v>
      </c>
      <c r="I170" s="16">
        <f>G170*H170</f>
        <v/>
      </c>
    </row>
    <row r="171">
      <c r="A171" s="15" t="n">
        <v>46291</v>
      </c>
      <c r="B171" s="2" t="inlineStr">
        <is>
          <t>S03</t>
        </is>
      </c>
      <c r="C171" s="2">
        <f>IFERROR(VLOOKUP(B171,担当者マスタ!$A:$C,2,FALSE),"未登録")</f>
        <v/>
      </c>
      <c r="D171" s="2">
        <f>IFERROR(VLOOKUP(B171,担当者マスタ!$A:$C,3,FALSE),"未登録")</f>
        <v/>
      </c>
      <c r="E171" s="2" t="inlineStr">
        <is>
          <t>カフェラテ</t>
        </is>
      </c>
      <c r="F171" s="2">
        <f>IFERROR(VLOOKUP(E171,担当者マスタ!$E:$G,2,FALSE),"")</f>
        <v/>
      </c>
      <c r="G171" s="16">
        <f>IFERROR(VLOOKUP(E171,担当者マスタ!$E:$G,3,FALSE),0)</f>
        <v/>
      </c>
      <c r="H171" s="2" t="n">
        <v>6</v>
      </c>
      <c r="I171" s="16">
        <f>G171*H171</f>
        <v/>
      </c>
    </row>
    <row r="172">
      <c r="A172" s="15" t="n">
        <v>46292</v>
      </c>
      <c r="B172" s="2" t="inlineStr">
        <is>
          <t>S06</t>
        </is>
      </c>
      <c r="C172" s="2">
        <f>IFERROR(VLOOKUP(B172,担当者マスタ!$A:$C,2,FALSE),"未登録")</f>
        <v/>
      </c>
      <c r="D172" s="2">
        <f>IFERROR(VLOOKUP(B172,担当者マスタ!$A:$C,3,FALSE),"未登録")</f>
        <v/>
      </c>
      <c r="E172" s="2" t="inlineStr">
        <is>
          <t>カフェラテ</t>
        </is>
      </c>
      <c r="F172" s="2">
        <f>IFERROR(VLOOKUP(E172,担当者マスタ!$E:$G,2,FALSE),"")</f>
        <v/>
      </c>
      <c r="G172" s="16">
        <f>IFERROR(VLOOKUP(E172,担当者マスタ!$E:$G,3,FALSE),0)</f>
        <v/>
      </c>
      <c r="H172" s="2" t="n">
        <v>4</v>
      </c>
      <c r="I172" s="16">
        <f>G172*H172</f>
        <v/>
      </c>
    </row>
    <row r="173">
      <c r="A173" s="15" t="n">
        <v>46292</v>
      </c>
      <c r="B173" s="2" t="inlineStr">
        <is>
          <t>S03</t>
        </is>
      </c>
      <c r="C173" s="2">
        <f>IFERROR(VLOOKUP(B173,担当者マスタ!$A:$C,2,FALSE),"未登録")</f>
        <v/>
      </c>
      <c r="D173" s="2">
        <f>IFERROR(VLOOKUP(B173,担当者マスタ!$A:$C,3,FALSE),"未登録")</f>
        <v/>
      </c>
      <c r="E173" s="2" t="inlineStr">
        <is>
          <t>ブレンドコーヒー</t>
        </is>
      </c>
      <c r="F173" s="2">
        <f>IFERROR(VLOOKUP(E173,担当者マスタ!$E:$G,2,FALSE),"")</f>
        <v/>
      </c>
      <c r="G173" s="16">
        <f>IFERROR(VLOOKUP(E173,担当者マスタ!$E:$G,3,FALSE),0)</f>
        <v/>
      </c>
      <c r="H173" s="2" t="n">
        <v>2</v>
      </c>
      <c r="I173" s="16">
        <f>G173*H173</f>
        <v/>
      </c>
    </row>
    <row r="174">
      <c r="A174" s="15" t="n">
        <v>46292</v>
      </c>
      <c r="B174" s="2" t="inlineStr">
        <is>
          <t>S01</t>
        </is>
      </c>
      <c r="C174" s="2">
        <f>IFERROR(VLOOKUP(B174,担当者マスタ!$A:$C,2,FALSE),"未登録")</f>
        <v/>
      </c>
      <c r="D174" s="2">
        <f>IFERROR(VLOOKUP(B174,担当者マスタ!$A:$C,3,FALSE),"未登録")</f>
        <v/>
      </c>
      <c r="E174" s="2" t="inlineStr">
        <is>
          <t>ブレンドコーヒー</t>
        </is>
      </c>
      <c r="F174" s="2">
        <f>IFERROR(VLOOKUP(E174,担当者マスタ!$E:$G,2,FALSE),"")</f>
        <v/>
      </c>
      <c r="G174" s="16">
        <f>IFERROR(VLOOKUP(E174,担当者マスタ!$E:$G,3,FALSE),0)</f>
        <v/>
      </c>
      <c r="H174" s="2" t="n">
        <v>6</v>
      </c>
      <c r="I174" s="16">
        <f>G174*H174</f>
        <v/>
      </c>
    </row>
    <row r="175">
      <c r="A175" s="15" t="n">
        <v>46293</v>
      </c>
      <c r="B175" s="2" t="inlineStr">
        <is>
          <t>S03</t>
        </is>
      </c>
      <c r="C175" s="2">
        <f>IFERROR(VLOOKUP(B175,担当者マスタ!$A:$C,2,FALSE),"未登録")</f>
        <v/>
      </c>
      <c r="D175" s="2">
        <f>IFERROR(VLOOKUP(B175,担当者マスタ!$A:$C,3,FALSE),"未登録")</f>
        <v/>
      </c>
      <c r="E175" s="2" t="inlineStr">
        <is>
          <t>チーズケーキ</t>
        </is>
      </c>
      <c r="F175" s="2">
        <f>IFERROR(VLOOKUP(E175,担当者マスタ!$E:$G,2,FALSE),"")</f>
        <v/>
      </c>
      <c r="G175" s="16">
        <f>IFERROR(VLOOKUP(E175,担当者マスタ!$E:$G,3,FALSE),0)</f>
        <v/>
      </c>
      <c r="H175" s="2" t="n">
        <v>2</v>
      </c>
      <c r="I175" s="16">
        <f>G175*H175</f>
        <v/>
      </c>
    </row>
    <row r="176">
      <c r="A176" s="15" t="n">
        <v>46293</v>
      </c>
      <c r="B176" s="2" t="inlineStr">
        <is>
          <t>S01</t>
        </is>
      </c>
      <c r="C176" s="2">
        <f>IFERROR(VLOOKUP(B176,担当者マスタ!$A:$C,2,FALSE),"未登録")</f>
        <v/>
      </c>
      <c r="D176" s="2">
        <f>IFERROR(VLOOKUP(B176,担当者マスタ!$A:$C,3,FALSE),"未登録")</f>
        <v/>
      </c>
      <c r="E176" s="2" t="inlineStr">
        <is>
          <t>ブレンドコーヒー</t>
        </is>
      </c>
      <c r="F176" s="2">
        <f>IFERROR(VLOOKUP(E176,担当者マスタ!$E:$G,2,FALSE),"")</f>
        <v/>
      </c>
      <c r="G176" s="16">
        <f>IFERROR(VLOOKUP(E176,担当者マスタ!$E:$G,3,FALSE),0)</f>
        <v/>
      </c>
      <c r="H176" s="2" t="n">
        <v>6</v>
      </c>
      <c r="I176" s="16">
        <f>G176*H176</f>
        <v/>
      </c>
    </row>
    <row r="177">
      <c r="A177" s="15" t="n">
        <v>46293</v>
      </c>
      <c r="B177" s="2" t="inlineStr">
        <is>
          <t>S04</t>
        </is>
      </c>
      <c r="C177" s="2">
        <f>IFERROR(VLOOKUP(B177,担当者マスタ!$A:$C,2,FALSE),"未登録")</f>
        <v/>
      </c>
      <c r="D177" s="2">
        <f>IFERROR(VLOOKUP(B177,担当者マスタ!$A:$C,3,FALSE),"未登録")</f>
        <v/>
      </c>
      <c r="E177" s="2" t="inlineStr">
        <is>
          <t>ナポリタン</t>
        </is>
      </c>
      <c r="F177" s="2">
        <f>IFERROR(VLOOKUP(E177,担当者マスタ!$E:$G,2,FALSE),"")</f>
        <v/>
      </c>
      <c r="G177" s="16">
        <f>IFERROR(VLOOKUP(E177,担当者マスタ!$E:$G,3,FALSE),0)</f>
        <v/>
      </c>
      <c r="H177" s="2" t="n">
        <v>6</v>
      </c>
      <c r="I177" s="16">
        <f>G177*H177</f>
        <v/>
      </c>
    </row>
    <row r="178">
      <c r="A178" s="15" t="n">
        <v>46294</v>
      </c>
      <c r="B178" s="2" t="inlineStr">
        <is>
          <t>S05</t>
        </is>
      </c>
      <c r="C178" s="2">
        <f>IFERROR(VLOOKUP(B178,担当者マスタ!$A:$C,2,FALSE),"未登録")</f>
        <v/>
      </c>
      <c r="D178" s="2">
        <f>IFERROR(VLOOKUP(B178,担当者マスタ!$A:$C,3,FALSE),"未登録")</f>
        <v/>
      </c>
      <c r="E178" s="2" t="inlineStr">
        <is>
          <t>カフェラテ</t>
        </is>
      </c>
      <c r="F178" s="2">
        <f>IFERROR(VLOOKUP(E178,担当者マスタ!$E:$G,2,FALSE),"")</f>
        <v/>
      </c>
      <c r="G178" s="16">
        <f>IFERROR(VLOOKUP(E178,担当者マスタ!$E:$G,3,FALSE),0)</f>
        <v/>
      </c>
      <c r="H178" s="2" t="n">
        <v>6</v>
      </c>
      <c r="I178" s="16">
        <f>G178*H178</f>
        <v/>
      </c>
    </row>
    <row r="179">
      <c r="A179" s="15" t="n">
        <v>46294</v>
      </c>
      <c r="B179" s="2" t="inlineStr">
        <is>
          <t>S03</t>
        </is>
      </c>
      <c r="C179" s="2">
        <f>IFERROR(VLOOKUP(B179,担当者マスタ!$A:$C,2,FALSE),"未登録")</f>
        <v/>
      </c>
      <c r="D179" s="2">
        <f>IFERROR(VLOOKUP(B179,担当者マスタ!$A:$C,3,FALSE),"未登録")</f>
        <v/>
      </c>
      <c r="E179" s="2" t="inlineStr">
        <is>
          <t>ブレンドコーヒー</t>
        </is>
      </c>
      <c r="F179" s="2">
        <f>IFERROR(VLOOKUP(E179,担当者マスタ!$E:$G,2,FALSE),"")</f>
        <v/>
      </c>
      <c r="G179" s="16">
        <f>IFERROR(VLOOKUP(E179,担当者マスタ!$E:$G,3,FALSE),0)</f>
        <v/>
      </c>
      <c r="H179" s="2" t="n">
        <v>4</v>
      </c>
      <c r="I179" s="16">
        <f>G179*H179</f>
        <v/>
      </c>
    </row>
    <row r="180">
      <c r="A180" s="15" t="n">
        <v>46295</v>
      </c>
      <c r="B180" s="2" t="inlineStr">
        <is>
          <t>S02</t>
        </is>
      </c>
      <c r="C180" s="2">
        <f>IFERROR(VLOOKUP(B180,担当者マスタ!$A:$C,2,FALSE),"未登録")</f>
        <v/>
      </c>
      <c r="D180" s="2">
        <f>IFERROR(VLOOKUP(B180,担当者マスタ!$A:$C,3,FALSE),"未登録")</f>
        <v/>
      </c>
      <c r="E180" s="2" t="inlineStr">
        <is>
          <t>季節のパフェ</t>
        </is>
      </c>
      <c r="F180" s="2">
        <f>IFERROR(VLOOKUP(E180,担当者マスタ!$E:$G,2,FALSE),"")</f>
        <v/>
      </c>
      <c r="G180" s="16">
        <f>IFERROR(VLOOKUP(E180,担当者マスタ!$E:$G,3,FALSE),0)</f>
        <v/>
      </c>
      <c r="H180" s="2" t="n">
        <v>4</v>
      </c>
      <c r="I180" s="16">
        <f>G180*H180</f>
        <v/>
      </c>
    </row>
  </sheetData>
  <autoFilter ref="A1:I180"/>
  <dataValidations count="2">
    <dataValidation sqref="B2:B380" showDropDown="0" showInputMessage="0" showErrorMessage="1" allowBlank="0" error="担当者マスタにないIDです" type="list">
      <formula1>=担当者マスタ!$A$2:$A$7</formula1>
    </dataValidation>
    <dataValidation sqref="E2:E380" showDropDown="0" showInputMessage="0" showErrorMessage="0" allowBlank="0" type="list">
      <formula1>=担当者マスタ!$E$2:$E$7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2026-10-05T13:54:19Z</dcterms:created>
  <dcterms:modified xmlns:dcterms="http://purl.org/dc/terms/" xmlns:xsi="http://www.w3.org/2001/XMLSchema-instance" xsi:type="dcterms:W3CDTF">2026-10-05T13:54:19Z</dcterms:modified>
</cp:coreProperties>
</file>